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1055" windowHeight="10740"/>
  </bookViews>
  <sheets>
    <sheet name="RIESGOS" sheetId="1" r:id="rId1"/>
    <sheet name="CRITERIO AMEF" sheetId="3" r:id="rId2"/>
    <sheet name="CRITERIO DAFP" sheetId="2" r:id="rId3"/>
    <sheet name="CRITERIO SEG DIGITAL" sheetId="5" state="hidden" r:id="rId4"/>
  </sheets>
  <externalReferences>
    <externalReference r:id="rId5"/>
    <externalReference r:id="rId6"/>
    <externalReference r:id="rId7"/>
  </externalReferences>
  <definedNames>
    <definedName name="_____ACC2" hidden="1">#REF!</definedName>
    <definedName name="____ACC2" hidden="1">#REF!</definedName>
    <definedName name="___ACC2" hidden="1">#REF!</definedName>
    <definedName name="__ACC2" hidden="1">#REF!</definedName>
    <definedName name="_A" hidden="1">#REF!</definedName>
    <definedName name="_ACC2" hidden="1">#REF!</definedName>
    <definedName name="_Fill" hidden="1">#REF!</definedName>
    <definedName name="_hola6" hidden="1">#REF!</definedName>
    <definedName name="_Key1" hidden="1">#REF!</definedName>
    <definedName name="_Key12" hidden="1">#REF!</definedName>
    <definedName name="_key2" hidden="1">#REF!</definedName>
    <definedName name="_Order1" hidden="1">255</definedName>
    <definedName name="_Sort" hidden="1">#REF!</definedName>
    <definedName name="asp" hidden="1">#REF!</definedName>
    <definedName name="asp0" hidden="1">#REF!</definedName>
    <definedName name="CONTROL">#REF!</definedName>
    <definedName name="GraficoMeta">[1]Plan3!$H$11</definedName>
    <definedName name="Histórico">#REF!</definedName>
    <definedName name="INDI" hidden="1">#REF!</definedName>
    <definedName name="INDICADOR2" hidden="1">#REF!</definedName>
    <definedName name="kkkkkkk" hidden="1">#REF!</definedName>
    <definedName name="Matriz2">[2]ACUM!$D$2:$O$62</definedName>
    <definedName name="x" hidden="1">#REF!</definedName>
    <definedName name="x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K14" i="1" l="1"/>
  <c r="K18" i="1"/>
  <c r="K10" i="1"/>
  <c r="K11" i="1"/>
  <c r="K12" i="1"/>
  <c r="M17" i="1" l="1"/>
  <c r="X16" i="1"/>
  <c r="S14" i="1" l="1"/>
  <c r="T14" i="1" s="1"/>
  <c r="S15" i="1"/>
  <c r="S16" i="1"/>
  <c r="T16" i="1" s="1"/>
  <c r="S17" i="1"/>
  <c r="T17" i="1" s="1"/>
  <c r="S18" i="1"/>
  <c r="T18" i="1" s="1"/>
  <c r="T9" i="1"/>
  <c r="S10" i="1"/>
  <c r="T10" i="1" s="1"/>
  <c r="S11" i="1"/>
  <c r="T11" i="1" s="1"/>
  <c r="S12" i="1"/>
  <c r="T12" i="1" s="1"/>
  <c r="S13" i="1"/>
  <c r="T13" i="1" s="1"/>
  <c r="X14" i="1"/>
  <c r="X15" i="1"/>
  <c r="X17" i="1"/>
  <c r="X18" i="1"/>
  <c r="X10" i="1"/>
  <c r="X11" i="1"/>
  <c r="X12" i="1"/>
  <c r="V14" i="1"/>
  <c r="V15" i="1"/>
  <c r="V16" i="1"/>
  <c r="V17" i="1"/>
  <c r="V18" i="1"/>
  <c r="V10" i="1"/>
  <c r="V11" i="1"/>
  <c r="V12" i="1"/>
  <c r="M14" i="1"/>
  <c r="M15" i="1"/>
  <c r="M16" i="1"/>
  <c r="M18" i="1"/>
  <c r="M11" i="1"/>
  <c r="X13" i="1"/>
  <c r="V13" i="1"/>
  <c r="M13" i="1"/>
  <c r="K13" i="1"/>
  <c r="Y15" i="1" l="1"/>
  <c r="Z15" i="1" s="1"/>
  <c r="AA15" i="1" s="1"/>
  <c r="Y14" i="1"/>
  <c r="Z14" i="1" s="1"/>
  <c r="AA14" i="1" s="1"/>
  <c r="Y12" i="1"/>
  <c r="Z12" i="1" s="1"/>
  <c r="AA12" i="1" s="1"/>
  <c r="Y10" i="1"/>
  <c r="Z10" i="1" s="1"/>
  <c r="AA10" i="1" s="1"/>
  <c r="Y17" i="1"/>
  <c r="Z17" i="1" s="1"/>
  <c r="AA17" i="1" s="1"/>
  <c r="Y18" i="1"/>
  <c r="Z18" i="1" s="1"/>
  <c r="AA18" i="1" s="1"/>
  <c r="Y11" i="1"/>
  <c r="Z11" i="1" s="1"/>
  <c r="AA11" i="1" s="1"/>
  <c r="N13" i="1"/>
  <c r="O13" i="1" s="1"/>
  <c r="Y9" i="1"/>
  <c r="Z9" i="1" s="1"/>
  <c r="AA9" i="1" s="1"/>
  <c r="Y16" i="1"/>
  <c r="Z16" i="1" s="1"/>
  <c r="AA16" i="1" s="1"/>
  <c r="Y13" i="1"/>
  <c r="Z13" i="1" s="1"/>
  <c r="AA13" i="1" s="1"/>
  <c r="O14" i="1" l="1"/>
  <c r="T15" i="1"/>
  <c r="O11" i="1" l="1"/>
  <c r="O12" i="1"/>
  <c r="N16" i="1"/>
  <c r="O16" i="1" s="1"/>
  <c r="N15" i="1"/>
  <c r="O15" i="1" s="1"/>
  <c r="N9" i="1"/>
  <c r="O9" i="1" s="1"/>
  <c r="N17" i="1"/>
  <c r="O17" i="1" s="1"/>
  <c r="N18" i="1"/>
  <c r="O18" i="1" s="1"/>
  <c r="N10" i="1"/>
  <c r="O10" i="1" s="1"/>
  <c r="I7" i="2"/>
  <c r="M7" i="2"/>
  <c r="K7" i="2"/>
  <c r="L7" i="2"/>
  <c r="J7" i="2"/>
  <c r="I8" i="5"/>
  <c r="M8" i="5"/>
  <c r="K8" i="5"/>
  <c r="L8" i="5"/>
  <c r="J8" i="5"/>
  <c r="J8" i="2"/>
  <c r="I8" i="2"/>
  <c r="K8" i="2"/>
  <c r="L8" i="2"/>
  <c r="M8" i="2"/>
  <c r="M5" i="2"/>
  <c r="J5" i="2"/>
  <c r="I5" i="2"/>
  <c r="L5" i="2"/>
  <c r="K5" i="2"/>
  <c r="J4" i="5"/>
  <c r="K4" i="5"/>
  <c r="I4" i="5"/>
  <c r="L4" i="5"/>
  <c r="M4" i="5"/>
  <c r="H8" i="3"/>
  <c r="J8" i="3"/>
  <c r="I8" i="3"/>
  <c r="K8" i="3"/>
  <c r="L8" i="3"/>
  <c r="I5" i="5"/>
  <c r="K5" i="5"/>
  <c r="J5" i="5"/>
  <c r="L5" i="5"/>
  <c r="M5" i="5"/>
  <c r="L4" i="3"/>
  <c r="J4" i="3"/>
  <c r="I4" i="3"/>
  <c r="K4" i="3"/>
  <c r="H4" i="3"/>
  <c r="K6" i="2"/>
  <c r="J6" i="2"/>
  <c r="M6" i="2"/>
  <c r="L6" i="2"/>
  <c r="I6" i="2"/>
  <c r="K4" i="2"/>
  <c r="I4" i="2"/>
  <c r="M4" i="2"/>
  <c r="L4" i="2"/>
  <c r="J4" i="2"/>
  <c r="K7" i="5"/>
  <c r="I7" i="5"/>
  <c r="M7" i="5"/>
  <c r="L7" i="5"/>
  <c r="J7" i="5"/>
  <c r="J5" i="3"/>
  <c r="L5" i="3"/>
  <c r="I5" i="3"/>
  <c r="K5" i="3"/>
  <c r="H5" i="3"/>
  <c r="I6" i="5"/>
  <c r="K6" i="5"/>
  <c r="J6" i="5"/>
  <c r="L6" i="5"/>
  <c r="M6" i="5"/>
  <c r="I7" i="3"/>
  <c r="H7" i="3"/>
  <c r="L7" i="3"/>
  <c r="K7" i="3"/>
  <c r="J7" i="3"/>
  <c r="L6" i="3"/>
  <c r="H6" i="3"/>
  <c r="I6" i="3"/>
  <c r="K6" i="3"/>
  <c r="J6" i="3"/>
</calcChain>
</file>

<file path=xl/sharedStrings.xml><?xml version="1.0" encoding="utf-8"?>
<sst xmlns="http://schemas.openxmlformats.org/spreadsheetml/2006/main" count="360" uniqueCount="207">
  <si>
    <t>PROCESO</t>
  </si>
  <si>
    <t>RIESGO IDENTIFICADO</t>
  </si>
  <si>
    <t>TIPO DE RIESGO</t>
  </si>
  <si>
    <t>DESCRIPCIÓN DEL RIESGO</t>
  </si>
  <si>
    <t>CLASIFICIA DEL ACTIVO</t>
  </si>
  <si>
    <t>CAUSA DE LA FALLA/VULNERABILIDAD</t>
  </si>
  <si>
    <t>IDENTIFICACIÓN DEL RIESGO</t>
  </si>
  <si>
    <t xml:space="preserve">ACTIVO
</t>
  </si>
  <si>
    <t>PROBABILIDAD</t>
  </si>
  <si>
    <t>IMPACTO</t>
  </si>
  <si>
    <t>ÍNDICE DE CRITICIDAD INICIAL</t>
  </si>
  <si>
    <t>Rara vez</t>
  </si>
  <si>
    <t>Improbable</t>
  </si>
  <si>
    <t>Posible</t>
  </si>
  <si>
    <t>Probable</t>
  </si>
  <si>
    <t>Casi seguro</t>
  </si>
  <si>
    <t>NIVEL</t>
  </si>
  <si>
    <t>DESCRIPTOR</t>
  </si>
  <si>
    <t>DESCRIPCIÓN  (FACTIBILIDAD)</t>
  </si>
  <si>
    <t>FRECUENCIA</t>
  </si>
  <si>
    <t>No se ha presentado en los últimos 5 años</t>
  </si>
  <si>
    <t xml:space="preserve">El evento puede ocurrir solo en circunstancias excepcionales </t>
  </si>
  <si>
    <t xml:space="preserve">El evento puede ocurrir en algún momento </t>
  </si>
  <si>
    <t>Al menos 1 vez en los últimos 5 años</t>
  </si>
  <si>
    <t xml:space="preserve">El evento podrá ocurrir en algún momento </t>
  </si>
  <si>
    <t xml:space="preserve">Es viable que el evento ocurra en la mayoría de las circunstancias </t>
  </si>
  <si>
    <t xml:space="preserve">Se espera que el evento ocurra en la mayoría de las circunstancias </t>
  </si>
  <si>
    <t>Al menos 1 vez en los últimos 2 años</t>
  </si>
  <si>
    <t>Al menos 1 vez en el último año</t>
  </si>
  <si>
    <t>Más de una vez al año</t>
  </si>
  <si>
    <t>TABLA DE PROBABILIDAD</t>
  </si>
  <si>
    <t>VALORACIÓN INICIAL</t>
  </si>
  <si>
    <t>IMPACTO (CONSECUENCIAS)</t>
  </si>
  <si>
    <t>Insignificante</t>
  </si>
  <si>
    <t xml:space="preserve">Impacto que afecte la ejecución presupuestal en un valor &lt;= 0,5%
Pérdida de cobertura en la presentación de los servicios de la entidad &lt;=1%
 Pago de indemnización a terceros por acciones legales que pueden afectar el presupuesto total de la entidad en un valor &lt;= 0,5%
Pago de sanciones económicas por incumplimiento en la normatividad  aplicable ante un ente regulador, las cuales afectan en un valor &lt;=0,5% del presupuesto general de la entidad
</t>
  </si>
  <si>
    <t>No hay interrupción de las operaciones d e la entidad
No se generan sanciones económicas o administrativas
No se afecta la imagen institucional de fomra significativa</t>
  </si>
  <si>
    <t>Menor</t>
  </si>
  <si>
    <t xml:space="preserve">Impacto que afecte la ejecución presupuestal en un valor &lt;= 1%
Pérdida de cobertura en la presentación de los servicios de la entidad &lt;=5%
 Pago de indemnización a terceros por acciones legales que pueden afectar el presupuesto total de la entidad en un valor &lt;= 1%
Pago de sanciones económicas por incumplimiento en la normatividad  aplicable ante un ente regulador, las cuales afectan en un valor &lt;=1% del presupuesto general de la entidad
</t>
  </si>
  <si>
    <t>Interrupción de la operación de la entidad por algunas horas
Reclamaciones o quejas de los usuarios que implican investigaciones internas disciplinarias
Imagen institucional afectada localmente por retrasos en la prestación del servicio a los usuarios o ciudadanos</t>
  </si>
  <si>
    <t>Moderado</t>
  </si>
  <si>
    <t xml:space="preserve">Impacto que afecte la ejecución presupuestal en un valor &gt;= 5%
Pérdida de cobertura en la presentación de los servicios de la entidad &gt;=10%
 Pago de indemnización a terceros por acciones legales que pueden afectar el presupuesto total de la entidad en un valor &gt;= 5%
Pago de sanciones económicas por incumplimiento en la normatividad  aplicable ante un ente regulador, las cuales afectan en un valor &gt;=5% del presupuesto general de la entidad
</t>
  </si>
  <si>
    <t>Interrupción de la operación de la entidad por más de un (1) día.
Reclamaciones o quejas de los usuarios que podrían implicar una denuncia ante los entes reguladores o una demanda de largo alcance para la entidad
Inoportunidad en la información ocasionando retrasos en la atención a los usuarios
Reproceso de actividades y aumento de carga operativa
Imagen institucional afectada en el orden nacional o regional por iretrasos en la prestación del servicio a los usuarios o ciudadanos
Investigaciones penales, fiscales o disciplinariaas</t>
  </si>
  <si>
    <t>Mayor</t>
  </si>
  <si>
    <t xml:space="preserve">Impacto que afecte la ejecución presupuestal en un valor &gt;= 20%
Pérdida de cobertura en la presentación de los servicios de la entidad &gt;=20%
 Pago de indemnización a terceros por acciones legales que pueden afectar el presupuesto total de la entidad en un valor &gt;= 20%
Pago de sanciones económicas por incumplimiento en la normatividad  aplicable ante un ente regulador, las cuales afectan en un valor &gt;=20% del presupuesto general de la entidad
</t>
  </si>
  <si>
    <t>Interrupción de la operación de la entidad por más de dos (2) días
Pérdida de información crítica que puede ser recuperada de forma parcial o incompleta
Sanción por parte del ente de control u otro ente regulador
Incumplimiento en las metas y objetivos institucionales afectando el cumplimiento en las metas del gobierno
Imagen institucional afectada en el orden nacional o regional por incumplimientos en la prestación del servicio a los usuarios o ciudadanos</t>
  </si>
  <si>
    <t>Catastrófico</t>
  </si>
  <si>
    <t xml:space="preserve">Impacto que afecte la ejecución presupuestal en un valor &gt;= 50%
Pérdida de cobertura en la presentación de los servicios de la entidad &gt;=50%
 Pago de indemnización a terceros por acciones legales que pueden afectar el presupuesto total de la entidad en un valor &gt;= 50%
Pago de sanciones económicas por incumplimiento en la normatividad  aplicable ante un ente regulador, las cuales afectan en un valor &gt;=50% del presupuesto general de la entidad
</t>
  </si>
  <si>
    <t>Interrupción de la operación de la entidad por más de cinco (5) días
Intervención por parte de un ente de control u otro ente regulador
Pérdida de información crítica para la entidad que no se puede recuperar
Incumplimiento en las metas y objetivos institucionales afectando de forma grave la ejecución presupuestal
Imagen institucional afectada en el orden nacional o regional por actos o hechos de corrupción comprobados</t>
  </si>
  <si>
    <t>CUANTITATIVO</t>
  </si>
  <si>
    <t>CUALITATIVO</t>
  </si>
  <si>
    <t>¿EXISTEN CONTROLES?</t>
  </si>
  <si>
    <t>CONTROLES ACTUALES</t>
  </si>
  <si>
    <t>DETECCIÓN</t>
  </si>
  <si>
    <t>ÍNDICE DE CRITICIDAD FINAL</t>
  </si>
  <si>
    <t>CALIFICACIÓN DEL RIESGO</t>
  </si>
  <si>
    <t>EVALUACIÓN FINAL DEL CONTROL</t>
  </si>
  <si>
    <t>EVALUACIÓN DESPUÉS DE CONTROLES</t>
  </si>
  <si>
    <t>EFECTIVIDAD DE CONTROLES</t>
  </si>
  <si>
    <t>Métodos probados</t>
  </si>
  <si>
    <t>Controles de media eficacia</t>
  </si>
  <si>
    <t>No existe ninguna técnica de control conocido</t>
  </si>
  <si>
    <t>OCURRENCIA</t>
  </si>
  <si>
    <t>RIESGO ALTO</t>
  </si>
  <si>
    <t>RIESGO BAJO</t>
  </si>
  <si>
    <t>Entre 1 y 3</t>
  </si>
  <si>
    <t>ESTRATEGIAS Y ACCIONES</t>
  </si>
  <si>
    <t>EVITAR EL RIESGO</t>
  </si>
  <si>
    <t>Acción que se aplica antes de asumir el riesgo.</t>
  </si>
  <si>
    <t>REDUCIR EL RIESGO</t>
  </si>
  <si>
    <t>Implica establecer acciones dirigidas a disminuir la probabilidad de ocurrencia y el impacto.</t>
  </si>
  <si>
    <t>ASUMIR EL RIESGO</t>
  </si>
  <si>
    <t>Se aplica cuando el riesgo se encuentra en un nivel que puede aceptarse sin necesidad de tomar otras medidas de control diferentes a las que ya se poseen.</t>
  </si>
  <si>
    <t>TRANSFERIR O COMPARTIR EL RIESGO</t>
  </si>
  <si>
    <t>Se aplica cuando se decide que el riesgo sea controlado mediante la responsabilizarían de un tercero que tenga la experiencia y especialización necesaria para asumirlo.</t>
  </si>
  <si>
    <t>ZONA DE RIESGO</t>
  </si>
  <si>
    <t>ACCIONES RECOMENDADAS</t>
  </si>
  <si>
    <t>DESCRIPCIÓN DE LA ESTRATEGIA Y ACCIÓN</t>
  </si>
  <si>
    <t>DESCRIPCION DEL RIESGO</t>
  </si>
  <si>
    <t>SI</t>
  </si>
  <si>
    <t>RIESGO MEDIO</t>
  </si>
  <si>
    <t>Entre 15 y 25</t>
  </si>
  <si>
    <t>Entre 4 y14</t>
  </si>
  <si>
    <t>Remota</t>
  </si>
  <si>
    <t>Casi nunca ocurre</t>
  </si>
  <si>
    <t>Baja</t>
  </si>
  <si>
    <t>Ocurre raramente (anualmente)</t>
  </si>
  <si>
    <t>Moderada</t>
  </si>
  <si>
    <t>Ocurre poco frecuentemente (mensualmente)</t>
  </si>
  <si>
    <t>Alta</t>
  </si>
  <si>
    <t>Ocurre frecuentemente (semanalmente)</t>
  </si>
  <si>
    <t>Muy alta</t>
  </si>
  <si>
    <t>Casi siempre ocurre (diariamente)</t>
  </si>
  <si>
    <t>TABLA DE PROBABILIDAD/OCURRENCIA</t>
  </si>
  <si>
    <t>IMPACTO/GRAVEDAD (CONSECUENCIAS)</t>
  </si>
  <si>
    <t>Inocua</t>
  </si>
  <si>
    <t>Sin daño al paciente</t>
  </si>
  <si>
    <t>Daño temporal al paciente; monitoreo o intervención menor es requerida.</t>
  </si>
  <si>
    <t>Daño temporal al paciente; hospitalización inicial o prolongada es requerida.</t>
  </si>
  <si>
    <t>Importante</t>
  </si>
  <si>
    <t>Daño permanente al paciente</t>
  </si>
  <si>
    <t>Severa</t>
  </si>
  <si>
    <t>Discapacidad o muerte</t>
  </si>
  <si>
    <t>Sin afectacion de la integridad
Sin afectacion de la disponibilidad
Sin afectacion de la confidencialidad</t>
  </si>
  <si>
    <t>Afectacion leve de la integridad
Afectacion leve de la disponibilidad
Afectacion leve de la confidencialidad</t>
  </si>
  <si>
    <t xml:space="preserve">Afectacion moderada de la integridad de la informacion debido al interes particular de los empleados y terceros.
Afectacion moderada de la disponibilidad de la informacion debido al interes particular de los empleados y terceros. 
Afectacion moderada de la confiabilidad de la informacion debido al interes particular de los empleados y terceros. </t>
  </si>
  <si>
    <t xml:space="preserve">Afectacion grave de la integridad de la informacion debido al interes particular de los empleados y terceros.
Afectacion grave de la disponibilidad de la informacion debido al interes particular de los empleados y terceros. 
Afectacion grave de la confiabilidad de la informacion debido al interes particular de los empleados y terceros. </t>
  </si>
  <si>
    <t xml:space="preserve">Afectacion muy grave de la integridad de la informacion debido al interes particular de los empleados y terceros.
Afectacion muy grave de la disponibilidad de la informacion debido al interes particular de los empleados y terceros. 
Afectacion muy grave de la confiabilidad de la informacion debido al interes particular de los empleados y terceros. </t>
  </si>
  <si>
    <t>Afectación ≥  10% de la poblacion
Afectación ≥  5% del presupuesto anual de la entidad
No hay afectación medioambiental</t>
  </si>
  <si>
    <t>Afectación ≥  20% de la poblacion
Afectación ≥ 10% del presupuesto anual de la entidad
Afectacion leve al medioambiental reqeuire de ≥ 5 dias para recuperarse.</t>
  </si>
  <si>
    <t>Afectación ≥  50% de la poblacion
Afectación ≥ 15% del presupuesto anual de la entidad
Afectacion leve al medioambiental reqeuire de ≥ 1 semanas para recuperarse.</t>
  </si>
  <si>
    <t>Afectación ≥  80% de la poblacion
Afectación ≥ 20% del presupuesto anual de la entidad
Afectacion leve al medioambiental reqeuire de ≥ 1 mes semanas para recuperarse.</t>
  </si>
  <si>
    <t>Afectación ≥  90% de la poblacion
Afectación ≥ 25% del presupuesto anual de la entidad
Afectacion leve al medioambiental reqeuire de ≥ 1 año para recuperarse.</t>
  </si>
  <si>
    <t>TRATAMIENTO A LOS RIESGOS</t>
  </si>
  <si>
    <t>EFECTO POTENCIAL DE LA FALLA</t>
  </si>
  <si>
    <t>TIPO DE RIESGO
( Muestra las clases de riesgos que se pueden presentar)</t>
  </si>
  <si>
    <t>Clínico - Farmacovigilancia</t>
  </si>
  <si>
    <t>Clínico - Tecnovigilancia (biomédicos)</t>
  </si>
  <si>
    <t>Clínico - Psicosociales  - Modelo Comunitario</t>
  </si>
  <si>
    <t>Corrupción</t>
  </si>
  <si>
    <t>Cumplimiento</t>
  </si>
  <si>
    <t>Estratégicos</t>
  </si>
  <si>
    <t>Financieros</t>
  </si>
  <si>
    <t xml:space="preserve">Integrales de Salud - (perdida de cita, entrega de medicamentos, recaídas por acceso a servicios, riesgos asociados a la ruta de atención) </t>
  </si>
  <si>
    <t>Imagen o reputacional</t>
  </si>
  <si>
    <t xml:space="preserve">Lavado de Activos </t>
  </si>
  <si>
    <t>Financiación del Terrorismo</t>
  </si>
  <si>
    <t>Procesos</t>
  </si>
  <si>
    <t>Seguridad Digital</t>
  </si>
  <si>
    <t>Tecnológicos (hardware, software, redes)</t>
  </si>
  <si>
    <t>si</t>
  </si>
  <si>
    <t xml:space="preserve">Clínico </t>
  </si>
  <si>
    <t>MATRIZ DE RIESGOS - RENDICIÓN DE CUENTAS</t>
  </si>
  <si>
    <t xml:space="preserve">REPUBLICA DE COLOMBIA
DEPARTAMENTO DEL VALLE DEL CAUCA
</t>
  </si>
  <si>
    <t>Identificación inadecuada de los requerimientos de los procesos</t>
  </si>
  <si>
    <t>Desconocimiento,  poca adherencia al plan de desarrollo, pobre planificación, sobrecarga laboral</t>
  </si>
  <si>
    <t>Falta de requerimientos de los procesos</t>
  </si>
  <si>
    <t>Incumplimiento de los requistos para los procesos contractuales</t>
  </si>
  <si>
    <t xml:space="preserve">Procesos incompletos , Procesos con contratistas no idoneos
</t>
  </si>
  <si>
    <t>Medio</t>
  </si>
  <si>
    <t xml:space="preserve">Revision por parte del area juridica, revison por parte del supervisor, revision por parte del proceso de archivo </t>
  </si>
  <si>
    <t>Establecer criterios para asegurar la oportunidad y el manejo adecuado de los requerimientos de cada proceso.
Estructurar  y cumplir el plan de compras y contrataciones de la Entidad, Capacitacion del proceso contractual                                                         Verificacion de idoneidad y experiencia al contratista</t>
  </si>
  <si>
    <t>CONTRATACION</t>
  </si>
  <si>
    <t>Inexactitud en la tramitación</t>
  </si>
  <si>
    <t>Ausencia de procedimiento de custodia de información</t>
  </si>
  <si>
    <t>Perdida de la informacion</t>
  </si>
  <si>
    <t>Incumplimiento en la cadena de custodia del proceso contractual</t>
  </si>
  <si>
    <t>Perdida de documentos, procesos incompletos</t>
  </si>
  <si>
    <t>Manual de contratación, registros de salidas de los procesos de la oficina de contratacion</t>
  </si>
  <si>
    <t xml:space="preserve">Diseño e implementación de procedimiento para la recepción y custodia de ofertas presentadas
</t>
  </si>
  <si>
    <t>Adjudicación de contratos sin lleno de requisitos</t>
  </si>
  <si>
    <t>Contratos adjudicados sin la verificacion correcta de los requisitos</t>
  </si>
  <si>
    <t>Incorrecta verificacion de requisitos en la evaluacion de propuesta</t>
  </si>
  <si>
    <t>Amiguismos, desconocimiento de los requisitos necesarios para la suscripción del contrato</t>
  </si>
  <si>
    <t>Falta de documentacion, adjudicacion a un contratista no idoneo, falta de imparcialidad en la selección del contratista</t>
  </si>
  <si>
    <t xml:space="preserve">Evaluación de propuestas presentadas, lista de chequeo de requisitos, publicación de requisitos contractuales en el SECOP I </t>
  </si>
  <si>
    <t>Evaluación de propuestas presentadas, lista de chequeo de requisitos, publicación de requisitos contractuales en el SECOP I</t>
  </si>
  <si>
    <t>Información incompleta o ambigua contenida en los pliegos.</t>
  </si>
  <si>
    <t>Fraccionamiento técnico</t>
  </si>
  <si>
    <t>Incumplimiento de las cláusulas contractuales</t>
  </si>
  <si>
    <t>Desconocimiento, análisis de necesidades pobres, sobrecarga laboral, falta de planificación, falta de acompañamiento jurídico, premura en la elaboración de los pliegos</t>
  </si>
  <si>
    <t xml:space="preserve">Pliegos  o invitaciones confusas </t>
  </si>
  <si>
    <t>Al no cambiar la informacion adecuadamente , los pliegos llevan datos que no corresponden al proceso</t>
  </si>
  <si>
    <t>Los posibles oferentes presentan  observaciones al pliego,                           Debido a los errores en los pliegos se deben realizar adendas al proceso</t>
  </si>
  <si>
    <t>Revision por parte del supervisor, revision por parte de la persona encargada de publicar en el portal de contratacion</t>
  </si>
  <si>
    <t>Definir un procedimiento para la elaboración de estudios previos, delegación de funciones en líderes de procesos.</t>
  </si>
  <si>
    <t>Favorecer a terceros, estudios previos incompletos</t>
  </si>
  <si>
    <t>Que no exista la pruralidad de oferentes</t>
  </si>
  <si>
    <t>Favorecer a un solo contratista , sin garantizar la correcta selección objetiva de oferentes</t>
  </si>
  <si>
    <t>Que no se garantiza los principios de economia, transparencia y selección objetiva de oferentes</t>
  </si>
  <si>
    <t>Asesoría jurídica</t>
  </si>
  <si>
    <t>Acompañamiento jurídico, socialización del manual de contratacion</t>
  </si>
  <si>
    <t>Poca revisión del acuerdo de voluntades, desconocimiento del manual de supervisoria o interventoría, poca formación acedémica del objeto a supervisar, contratalta de revision de los pliegos por parte del contratista</t>
  </si>
  <si>
    <t>La no revision de clausulas estipuladas en el contrato</t>
  </si>
  <si>
    <t>Incumplimiento de las clausulas y condiciones para el correcto cumplimiento del contrato</t>
  </si>
  <si>
    <t>No cumplimiento a satisfaccion del objeto contractual</t>
  </si>
  <si>
    <t>Implementación lista de chequeo, socialización del manual de interventoría o supervisoria, actividades de capacitación</t>
  </si>
  <si>
    <t>Comunicación y seguimiento  entre el supervisor y contratista para cumplir a cabalidad con el contrato</t>
  </si>
  <si>
    <t>Liquidación o pagos ejecutados sin la entrega total de productos.</t>
  </si>
  <si>
    <t xml:space="preserve">Incumplimiento del contrato </t>
  </si>
  <si>
    <t>El contratista no cumple con las clausulas estipuladas en el contrato</t>
  </si>
  <si>
    <t>Amiguismos, exceso de confianza, falta del contrato, falta de seguimiento y control por parte del supervisor al contratista</t>
  </si>
  <si>
    <t>No cumplimiento del objeto del contrato, la no presentacion del informe y evidencias requeridas, carpetas incompletas , generacion de hallazgos por parte de los entes de control</t>
  </si>
  <si>
    <t>Revision por parte del supervisor y asesor juridico al contratista para el cumplimiento de las clausulas del contrato, Entrega de informe de actividades  en medio magnetico e  impreso , cuenta de cobro, certificacion bancaria, copia del pago de parafiscales por parte del contratista, acta de supervision y constancia de cumplimiemto</t>
  </si>
  <si>
    <t>Lista de chequeo  de verificación del contrato de prestacion de servicios.</t>
  </si>
  <si>
    <t>Respuesta en los tiempos establecidos de los derechos de peticion</t>
  </si>
  <si>
    <t>No respuesta de derechos de peticion por parte de la comunidad</t>
  </si>
  <si>
    <t>Que no se de la respuesta en los tiempos establecidos de los derechos de peticion recibidos</t>
  </si>
  <si>
    <t>Falta de seguimiento, falta de control, falta de informacion por parte de otra dependencia o de terceros</t>
  </si>
  <si>
    <t xml:space="preserve">Sanciones disciplinarias </t>
  </si>
  <si>
    <t>Se realiza seguimeinto constante a los derechos e peticion recibidos fisicos y digitales</t>
  </si>
  <si>
    <t>Continuar con los controles diarios, revision del correo y de los documentos fisicos, continuar con los seguimientos</t>
  </si>
  <si>
    <t>Gestion de proyectos de acuerdo</t>
  </si>
  <si>
    <t>Proyectos de acuerdo</t>
  </si>
  <si>
    <t>La gestion de los proyectos de acuerdo dentro de los tiempos establecidos</t>
  </si>
  <si>
    <t xml:space="preserve">Falta de documentos soportes para estudio preliminar, </t>
  </si>
  <si>
    <t xml:space="preserve">Retraso en el avance de su estudio por lo cual se corre el riesgo de ser archivados y no tramitados, retraso en obras e inversiones para el progeso de la cuidad </t>
  </si>
  <si>
    <t>Formato de seguimiento proyectos de acuerdo</t>
  </si>
  <si>
    <t>Continuar con la implementacion del formato de seguimiento de acuerdo</t>
  </si>
  <si>
    <t>Gestion Administrativa</t>
  </si>
  <si>
    <t>Gestion del control corporativo</t>
  </si>
  <si>
    <t>Control Politico</t>
  </si>
  <si>
    <t>Seguimiento al cumplimiento del plan de desarrollo y entidades descentralizadas</t>
  </si>
  <si>
    <t>Que no se detecte el cumplimiento a las actividades lo que genere fallas en los procesos, en el plan de desarrollo , en las actividades de las entidades dscentralizadas</t>
  </si>
  <si>
    <t>Afectacion a la comunidad y a la entidad</t>
  </si>
  <si>
    <t>Invitacion o convocatorio a las seciones plenarias, presentacion de informe de gestion de la entidad</t>
  </si>
  <si>
    <t>Seguimiento a las invitaciones y al cumplimiento de los informes de gestion</t>
  </si>
  <si>
    <t>Gestion Juridica Gestion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</si>
</sst>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rgb="FFFF6600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rgb="FF0091C4"/>
      <name val="Arial Narrow"/>
      <family val="2"/>
    </font>
    <font>
      <b/>
      <sz val="12"/>
      <color theme="1" tint="0.499984740745262"/>
      <name val="Arial Narrow"/>
      <family val="2"/>
    </font>
    <font>
      <sz val="12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"/>
    </font>
    <font>
      <b/>
      <sz val="11"/>
      <color theme="1"/>
      <name val="Arial "/>
    </font>
    <font>
      <b/>
      <sz val="11"/>
      <color theme="0"/>
      <name val="Arial "/>
    </font>
    <font>
      <b/>
      <sz val="11"/>
      <name val="Arial "/>
    </font>
    <font>
      <sz val="11"/>
      <name val="Arial 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E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1C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6" fillId="7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 inden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3" fillId="0" borderId="0" xfId="0" applyFont="1"/>
    <xf numFmtId="0" fontId="5" fillId="6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vertical="center"/>
    </xf>
    <xf numFmtId="0" fontId="4" fillId="16" borderId="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1" fillId="20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left" vertical="center"/>
    </xf>
    <xf numFmtId="0" fontId="1" fillId="20" borderId="1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left" vertical="center" indent="1"/>
    </xf>
    <xf numFmtId="0" fontId="13" fillId="0" borderId="0" xfId="0" applyFont="1"/>
    <xf numFmtId="0" fontId="1" fillId="20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5" xfId="0" applyFont="1" applyFill="1" applyBorder="1" applyAlignment="1" applyProtection="1">
      <alignment horizontal="center" vertical="center" wrapText="1"/>
      <protection locked="0"/>
    </xf>
    <xf numFmtId="0" fontId="14" fillId="16" borderId="5" xfId="0" applyFont="1" applyFill="1" applyBorder="1" applyAlignment="1">
      <alignment horizontal="center" vertical="center" wrapText="1"/>
    </xf>
    <xf numFmtId="0" fontId="16" fillId="19" borderId="6" xfId="0" applyFont="1" applyFill="1" applyBorder="1" applyAlignment="1">
      <alignment horizontal="center" vertical="center" wrapText="1"/>
    </xf>
    <xf numFmtId="0" fontId="16" fillId="18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6" fillId="19" borderId="6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11" fillId="20" borderId="2" xfId="0" applyFont="1" applyFill="1" applyBorder="1" applyAlignment="1">
      <alignment horizontal="center" vertical="center"/>
    </xf>
    <xf numFmtId="0" fontId="11" fillId="20" borderId="3" xfId="0" applyFont="1" applyFill="1" applyBorder="1" applyAlignment="1">
      <alignment horizontal="center" vertical="center"/>
    </xf>
    <xf numFmtId="0" fontId="11" fillId="2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1" fillId="20" borderId="5" xfId="0" applyFont="1" applyFill="1" applyBorder="1" applyAlignment="1">
      <alignment horizontal="center" vertical="center" textRotation="90"/>
    </xf>
    <xf numFmtId="0" fontId="11" fillId="20" borderId="14" xfId="0" applyFont="1" applyFill="1" applyBorder="1" applyAlignment="1">
      <alignment horizontal="center" vertical="center" textRotation="90"/>
    </xf>
    <xf numFmtId="0" fontId="11" fillId="20" borderId="10" xfId="0" applyFont="1" applyFill="1" applyBorder="1" applyAlignment="1">
      <alignment horizontal="center" vertical="center" textRotation="90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" fillId="20" borderId="5" xfId="0" applyFont="1" applyFill="1" applyBorder="1" applyAlignment="1">
      <alignment horizontal="center" vertical="center" textRotation="90"/>
    </xf>
    <xf numFmtId="0" fontId="1" fillId="20" borderId="14" xfId="0" applyFont="1" applyFill="1" applyBorder="1" applyAlignment="1">
      <alignment horizontal="center" vertical="center" textRotation="90"/>
    </xf>
    <xf numFmtId="0" fontId="1" fillId="20" borderId="10" xfId="0" applyFont="1" applyFill="1" applyBorder="1" applyAlignment="1">
      <alignment horizontal="center" vertical="center" textRotation="90"/>
    </xf>
    <xf numFmtId="0" fontId="1" fillId="2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14" borderId="5" xfId="0" applyFont="1" applyFill="1" applyBorder="1" applyAlignment="1">
      <alignment horizontal="center" vertical="center" textRotation="90"/>
    </xf>
    <xf numFmtId="0" fontId="1" fillId="14" borderId="14" xfId="0" applyFont="1" applyFill="1" applyBorder="1" applyAlignment="1">
      <alignment horizontal="center" vertical="center" textRotation="90"/>
    </xf>
    <xf numFmtId="0" fontId="1" fillId="14" borderId="10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69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9900"/>
      <color rgb="FF66FFFF"/>
      <color rgb="FF996633"/>
      <color rgb="FFFF6600"/>
      <color rgb="FFCC99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7</xdr:row>
      <xdr:rowOff>0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10C5794-338F-4370-8F2B-7784EE06EA86}"/>
            </a:ext>
          </a:extLst>
        </xdr:cNvPr>
        <xdr:cNvSpPr txBox="1"/>
      </xdr:nvSpPr>
      <xdr:spPr>
        <a:xfrm>
          <a:off x="11001375" y="1107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14</xdr:col>
      <xdr:colOff>0</xdr:colOff>
      <xdr:row>7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2E587E5-932A-40C8-BD17-B0E44B328D42}"/>
            </a:ext>
          </a:extLst>
        </xdr:cNvPr>
        <xdr:cNvSpPr txBox="1"/>
      </xdr:nvSpPr>
      <xdr:spPr>
        <a:xfrm>
          <a:off x="10429875" y="8870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14</xdr:col>
      <xdr:colOff>0</xdr:colOff>
      <xdr:row>6</xdr:row>
      <xdr:rowOff>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51719A7-8814-4CC4-ACBA-6B234CBB8239}"/>
            </a:ext>
          </a:extLst>
        </xdr:cNvPr>
        <xdr:cNvSpPr txBox="1"/>
      </xdr:nvSpPr>
      <xdr:spPr>
        <a:xfrm>
          <a:off x="10429875" y="101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24</xdr:col>
      <xdr:colOff>0</xdr:colOff>
      <xdr:row>7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8755297-F726-41F6-A490-EC73CA56D0BA}"/>
            </a:ext>
          </a:extLst>
        </xdr:cNvPr>
        <xdr:cNvSpPr txBox="1"/>
      </xdr:nvSpPr>
      <xdr:spPr>
        <a:xfrm>
          <a:off x="10846594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24</xdr:col>
      <xdr:colOff>0</xdr:colOff>
      <xdr:row>7</xdr:row>
      <xdr:rowOff>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75EF343-940E-4F1E-83AA-9C4A299D669B}"/>
            </a:ext>
          </a:extLst>
        </xdr:cNvPr>
        <xdr:cNvSpPr txBox="1"/>
      </xdr:nvSpPr>
      <xdr:spPr>
        <a:xfrm>
          <a:off x="10846594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24</xdr:col>
      <xdr:colOff>0</xdr:colOff>
      <xdr:row>6</xdr:row>
      <xdr:rowOff>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CB717CCC-049B-4914-A9C8-84750A15150C}"/>
            </a:ext>
          </a:extLst>
        </xdr:cNvPr>
        <xdr:cNvSpPr txBox="1"/>
      </xdr:nvSpPr>
      <xdr:spPr>
        <a:xfrm>
          <a:off x="10846594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24</xdr:col>
      <xdr:colOff>0</xdr:colOff>
      <xdr:row>6</xdr:row>
      <xdr:rowOff>0</xdr:rowOff>
    </xdr:from>
    <xdr:ext cx="184731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62F50C62-BAF5-4AFA-A908-7C5D38F66FEB}"/>
            </a:ext>
          </a:extLst>
        </xdr:cNvPr>
        <xdr:cNvSpPr txBox="1"/>
      </xdr:nvSpPr>
      <xdr:spPr>
        <a:xfrm>
          <a:off x="10846594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184731" cy="26456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ECFD4DF6-6239-4F4F-B9BE-0BD594B9AD56}"/>
            </a:ext>
          </a:extLst>
        </xdr:cNvPr>
        <xdr:cNvSpPr txBox="1"/>
      </xdr:nvSpPr>
      <xdr:spPr>
        <a:xfrm>
          <a:off x="1893093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514AB40-4AFB-4866-A4DD-82307C8BCBF6}"/>
            </a:ext>
          </a:extLst>
        </xdr:cNvPr>
        <xdr:cNvSpPr txBox="1"/>
      </xdr:nvSpPr>
      <xdr:spPr>
        <a:xfrm>
          <a:off x="1893093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7491B82-F659-4474-B3C3-0150CA937523}"/>
            </a:ext>
          </a:extLst>
        </xdr:cNvPr>
        <xdr:cNvSpPr txBox="1"/>
      </xdr:nvSpPr>
      <xdr:spPr>
        <a:xfrm>
          <a:off x="1893093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94864860-77CD-424D-9490-A4F48813ABDB}"/>
            </a:ext>
          </a:extLst>
        </xdr:cNvPr>
        <xdr:cNvSpPr txBox="1"/>
      </xdr:nvSpPr>
      <xdr:spPr>
        <a:xfrm>
          <a:off x="11179969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4731" cy="26456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F4D5CB37-DFFD-42BD-8335-8258088B3E1A}"/>
            </a:ext>
          </a:extLst>
        </xdr:cNvPr>
        <xdr:cNvSpPr txBox="1"/>
      </xdr:nvSpPr>
      <xdr:spPr>
        <a:xfrm>
          <a:off x="11179969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184731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9672993C-C315-4A1A-AE76-0673F5F38626}"/>
            </a:ext>
          </a:extLst>
        </xdr:cNvPr>
        <xdr:cNvSpPr txBox="1"/>
      </xdr:nvSpPr>
      <xdr:spPr>
        <a:xfrm>
          <a:off x="1117996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17\calidad\G\Coordena&#231;&#227;o%20de%20Gest&#227;o\BASE_GI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olo/Documents%20and%20Settings/lmontero/Escritorio/GRD/GRD%2001-09_HIDRO/Seguimiento-Control%20PU-OPE-%202005%20Rev.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g/Downloads/FOR-DES-14_MATRIZ_DE_RIESGO_SGSST%20-%20AMB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3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_Hidrometalurgia"/>
      <sheetName val="Gerencia Operaciones"/>
      <sheetName val="FPM (PAC)"/>
      <sheetName val="PGA"/>
      <sheetName val="JVV"/>
      <sheetName val="NDP (mantto)"/>
      <sheetName val="ACUM"/>
      <sheetName val="Carlos Fernandez"/>
      <sheetName val="Errol Bedoya"/>
      <sheetName val="Cesar Hurtado"/>
      <sheetName val="Milagros Miranda"/>
      <sheetName val="Enrique Fonseca"/>
      <sheetName val="Alberto Huanqui"/>
      <sheetName val="Telmo Mujica"/>
      <sheetName val="Hugo M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D2" t="str">
            <v>Enero</v>
          </cell>
          <cell r="E2" t="str">
            <v>Febrero</v>
          </cell>
          <cell r="F2" t="str">
            <v>Marzo</v>
          </cell>
          <cell r="G2" t="str">
            <v>Abril</v>
          </cell>
          <cell r="H2" t="str">
            <v>Mayo</v>
          </cell>
          <cell r="I2" t="str">
            <v>Junio</v>
          </cell>
          <cell r="J2" t="str">
            <v>Julio</v>
          </cell>
          <cell r="K2" t="str">
            <v>Agosto</v>
          </cell>
          <cell r="L2" t="str">
            <v>Septiembre</v>
          </cell>
          <cell r="M2" t="str">
            <v>Octubre</v>
          </cell>
          <cell r="N2" t="str">
            <v>Noviembre</v>
          </cell>
          <cell r="O2" t="str">
            <v>Diciembre</v>
          </cell>
        </row>
        <row r="3">
          <cell r="D3">
            <v>0.14512764267761896</v>
          </cell>
          <cell r="E3">
            <v>0.15967400326692341</v>
          </cell>
          <cell r="F3">
            <v>0.17022401540283005</v>
          </cell>
          <cell r="G3">
            <v>0.16827850679719217</v>
          </cell>
          <cell r="H3">
            <v>0.17523760516772249</v>
          </cell>
          <cell r="I3">
            <v>0.1665851319560627</v>
          </cell>
          <cell r="J3">
            <v>0.16401241191779259</v>
          </cell>
          <cell r="K3">
            <v>0.16871572536690452</v>
          </cell>
          <cell r="L3">
            <v>0.17045723904797019</v>
          </cell>
          <cell r="M3">
            <v>0.17543704370245825</v>
          </cell>
          <cell r="N3">
            <v>0.17857961242479536</v>
          </cell>
          <cell r="O3">
            <v>0.18304749516611293</v>
          </cell>
        </row>
        <row r="4">
          <cell r="D4">
            <v>0.10879999999999999</v>
          </cell>
          <cell r="E4">
            <v>0.14315</v>
          </cell>
          <cell r="F4">
            <v>0.17169999999999999</v>
          </cell>
          <cell r="G4">
            <v>0.1595</v>
          </cell>
          <cell r="H4">
            <v>0.16123999999999999</v>
          </cell>
          <cell r="I4">
            <v>0.15013333333333334</v>
          </cell>
          <cell r="J4">
            <v>0.15235714285714286</v>
          </cell>
          <cell r="K4">
            <v>0.15235714285714286</v>
          </cell>
          <cell r="L4">
            <v>0.15235714285714286</v>
          </cell>
          <cell r="M4">
            <v>0.15235714285714286</v>
          </cell>
          <cell r="N4">
            <v>0.15235714285714286</v>
          </cell>
          <cell r="O4">
            <v>0.15235714285714286</v>
          </cell>
        </row>
        <row r="5">
          <cell r="D5">
            <v>634.32000000000005</v>
          </cell>
          <cell r="E5">
            <v>1789.4900000000002</v>
          </cell>
          <cell r="F5">
            <v>3263.55</v>
          </cell>
          <cell r="G5">
            <v>4229.99</v>
          </cell>
          <cell r="H5">
            <v>5959.59</v>
          </cell>
          <cell r="I5">
            <v>6229.7</v>
          </cell>
          <cell r="J5">
            <v>6944.94</v>
          </cell>
          <cell r="K5">
            <v>8608.09</v>
          </cell>
          <cell r="L5">
            <v>9972.1200000000008</v>
          </cell>
          <cell r="M5">
            <v>12008.730000000001</v>
          </cell>
          <cell r="N5">
            <v>13893.95</v>
          </cell>
          <cell r="O5">
            <v>16212.67</v>
          </cell>
        </row>
        <row r="6">
          <cell r="D6">
            <v>75.910806226987233</v>
          </cell>
          <cell r="E6">
            <v>1361.8399968962872</v>
          </cell>
          <cell r="F6">
            <v>2480.2696972022172</v>
          </cell>
          <cell r="G6">
            <v>2801.9204643197272</v>
          </cell>
          <cell r="H6">
            <v>3940.8810411173372</v>
          </cell>
          <cell r="I6">
            <v>4373.8810411173372</v>
          </cell>
          <cell r="J6">
            <v>5407.1610411173369</v>
          </cell>
          <cell r="K6">
            <v>5407.1610411173369</v>
          </cell>
          <cell r="L6">
            <v>5407.1610411173369</v>
          </cell>
          <cell r="M6">
            <v>5407.1610411173369</v>
          </cell>
          <cell r="N6">
            <v>5407.1610411173369</v>
          </cell>
          <cell r="O6">
            <v>5407.1610411173369</v>
          </cell>
        </row>
        <row r="7">
          <cell r="D7">
            <v>983.87</v>
          </cell>
          <cell r="E7">
            <v>1004.84</v>
          </cell>
          <cell r="F7">
            <v>998.19</v>
          </cell>
          <cell r="G7">
            <v>1009.39</v>
          </cell>
          <cell r="H7">
            <v>996.61</v>
          </cell>
          <cell r="I7">
            <v>1016.41</v>
          </cell>
          <cell r="J7">
            <v>1019</v>
          </cell>
          <cell r="K7">
            <v>1054.5605632801328</v>
          </cell>
          <cell r="L7">
            <v>1048.6118400151024</v>
          </cell>
          <cell r="M7">
            <v>1040.603721017555</v>
          </cell>
          <cell r="N7">
            <v>1036.7094888183585</v>
          </cell>
          <cell r="O7">
            <v>1029.2646398365994</v>
          </cell>
        </row>
        <row r="8">
          <cell r="D8">
            <v>1003.8460757420356</v>
          </cell>
          <cell r="E8">
            <v>1009.5032142839214</v>
          </cell>
          <cell r="F8">
            <v>1018.1998086989005</v>
          </cell>
          <cell r="G8">
            <v>1023.2275471217627</v>
          </cell>
          <cell r="H8">
            <v>996.8403409930728</v>
          </cell>
          <cell r="I8">
            <v>1004.9096646388634</v>
          </cell>
          <cell r="J8">
            <v>999</v>
          </cell>
          <cell r="K8">
            <v>990.09685540474015</v>
          </cell>
          <cell r="L8">
            <v>990.09685540474015</v>
          </cell>
          <cell r="M8">
            <v>990.09685540474015</v>
          </cell>
          <cell r="N8">
            <v>990.09685540474015</v>
          </cell>
          <cell r="O8">
            <v>990.09685540474015</v>
          </cell>
        </row>
        <row r="9">
          <cell r="D9">
            <v>1753.6325379268246</v>
          </cell>
          <cell r="E9">
            <v>3531.3431410888597</v>
          </cell>
          <cell r="F9">
            <v>5696.0324023805497</v>
          </cell>
          <cell r="G9">
            <v>7679.2429107483231</v>
          </cell>
          <cell r="H9">
            <v>9473.3531167326382</v>
          </cell>
          <cell r="I9">
            <v>11488.769902945111</v>
          </cell>
          <cell r="J9">
            <v>13357.633064023159</v>
          </cell>
          <cell r="K9">
            <v>15079.357348963906</v>
          </cell>
          <cell r="L9">
            <v>16869.270690698821</v>
          </cell>
          <cell r="M9">
            <v>18615.44509288414</v>
          </cell>
          <cell r="N9">
            <v>20485.121470785441</v>
          </cell>
          <cell r="O9">
            <v>22211.722758288539</v>
          </cell>
        </row>
        <row r="10">
          <cell r="D10">
            <v>1705.3551500000001</v>
          </cell>
          <cell r="E10">
            <v>3615.02502</v>
          </cell>
          <cell r="F10">
            <v>5451.30825</v>
          </cell>
          <cell r="G10">
            <v>7519.0993899999994</v>
          </cell>
          <cell r="H10">
            <v>9032.8267799999994</v>
          </cell>
          <cell r="I10">
            <v>10815.76751</v>
          </cell>
          <cell r="J10">
            <v>12789.76751</v>
          </cell>
          <cell r="K10">
            <v>12789.76751</v>
          </cell>
          <cell r="L10">
            <v>12789.76751</v>
          </cell>
          <cell r="M10">
            <v>12789.76751</v>
          </cell>
          <cell r="N10">
            <v>12789.76751</v>
          </cell>
          <cell r="O10">
            <v>12789.76751</v>
          </cell>
        </row>
        <row r="11">
          <cell r="D11">
            <v>11161.897884618835</v>
          </cell>
          <cell r="E11">
            <v>21163.753360386079</v>
          </cell>
          <cell r="F11">
            <v>32325.651245004912</v>
          </cell>
          <cell r="G11">
            <v>43025.849507868887</v>
          </cell>
          <cell r="H11">
            <v>54306.849507868887</v>
          </cell>
          <cell r="I11">
            <v>56993.360020787426</v>
          </cell>
          <cell r="J11">
            <v>68373.360020787426</v>
          </cell>
          <cell r="K11">
            <v>79654.360020787426</v>
          </cell>
          <cell r="L11">
            <v>90530.594829067864</v>
          </cell>
          <cell r="M11">
            <v>101861.75862274099</v>
          </cell>
          <cell r="N11">
            <v>112618.22099970821</v>
          </cell>
          <cell r="O11">
            <v>123723.8547702238</v>
          </cell>
        </row>
        <row r="12">
          <cell r="D12">
            <v>10674.011</v>
          </cell>
          <cell r="E12">
            <v>20623.024000000001</v>
          </cell>
          <cell r="F12">
            <v>32679.127</v>
          </cell>
          <cell r="G12">
            <v>43669.425999999999</v>
          </cell>
          <cell r="H12">
            <v>53469.741999999998</v>
          </cell>
          <cell r="I12">
            <v>64393.756999999998</v>
          </cell>
          <cell r="J12">
            <v>67636.582999999999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</row>
        <row r="13">
          <cell r="D13">
            <v>142.89339768982003</v>
          </cell>
          <cell r="E13">
            <v>145.81100705303749</v>
          </cell>
          <cell r="F13">
            <v>145.00103734876163</v>
          </cell>
          <cell r="G13">
            <v>145.65330372742253</v>
          </cell>
          <cell r="H13">
            <v>145.66207055435618</v>
          </cell>
          <cell r="I13">
            <v>149.35932598631146</v>
          </cell>
          <cell r="J13">
            <v>148.10408320318464</v>
          </cell>
          <cell r="K13">
            <v>147.86111413143419</v>
          </cell>
          <cell r="L13">
            <v>147.97168750402133</v>
          </cell>
          <cell r="M13">
            <v>147.6482476657568</v>
          </cell>
          <cell r="N13">
            <v>147.58779777779534</v>
          </cell>
          <cell r="O13">
            <v>147.48017287521014</v>
          </cell>
        </row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</row>
        <row r="15">
          <cell r="D15">
            <v>96.5</v>
          </cell>
          <cell r="E15">
            <v>96.5</v>
          </cell>
          <cell r="F15">
            <v>96.5</v>
          </cell>
          <cell r="G15">
            <v>96.5</v>
          </cell>
          <cell r="H15">
            <v>96.5</v>
          </cell>
          <cell r="I15">
            <v>96.5</v>
          </cell>
          <cell r="J15">
            <v>96.5</v>
          </cell>
          <cell r="K15">
            <v>96.5</v>
          </cell>
          <cell r="L15">
            <v>96.5</v>
          </cell>
          <cell r="M15">
            <v>96.5</v>
          </cell>
          <cell r="N15">
            <v>96.5</v>
          </cell>
          <cell r="O15">
            <v>96.5</v>
          </cell>
        </row>
        <row r="16">
          <cell r="D16">
            <v>94.11</v>
          </cell>
          <cell r="E16">
            <v>95.47</v>
          </cell>
          <cell r="F16">
            <v>95.56</v>
          </cell>
          <cell r="G16">
            <v>95.74</v>
          </cell>
          <cell r="H16">
            <v>95.98</v>
          </cell>
          <cell r="I16">
            <v>95.95</v>
          </cell>
          <cell r="J16">
            <v>95.91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</row>
        <row r="17">
          <cell r="D17">
            <v>60</v>
          </cell>
          <cell r="E17">
            <v>60</v>
          </cell>
          <cell r="F17">
            <v>60</v>
          </cell>
          <cell r="G17">
            <v>60</v>
          </cell>
          <cell r="H17">
            <v>60</v>
          </cell>
          <cell r="I17">
            <v>60</v>
          </cell>
          <cell r="J17">
            <v>60</v>
          </cell>
          <cell r="K17">
            <v>60</v>
          </cell>
          <cell r="L17">
            <v>60</v>
          </cell>
          <cell r="M17">
            <v>60</v>
          </cell>
          <cell r="N17">
            <v>60</v>
          </cell>
          <cell r="O17">
            <v>60</v>
          </cell>
        </row>
        <row r="18">
          <cell r="D18">
            <v>65.61</v>
          </cell>
          <cell r="E18">
            <v>63.04</v>
          </cell>
          <cell r="F18">
            <v>62.13</v>
          </cell>
          <cell r="G18">
            <v>63.47</v>
          </cell>
          <cell r="H18">
            <v>62.8</v>
          </cell>
          <cell r="I18">
            <v>62.94</v>
          </cell>
          <cell r="J18">
            <v>62.92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</row>
        <row r="19">
          <cell r="D19">
            <v>92</v>
          </cell>
          <cell r="E19">
            <v>92</v>
          </cell>
          <cell r="F19">
            <v>92</v>
          </cell>
          <cell r="G19">
            <v>92</v>
          </cell>
          <cell r="H19">
            <v>92</v>
          </cell>
          <cell r="I19">
            <v>92</v>
          </cell>
          <cell r="J19">
            <v>92</v>
          </cell>
          <cell r="K19">
            <v>92</v>
          </cell>
          <cell r="L19">
            <v>92</v>
          </cell>
          <cell r="M19">
            <v>92</v>
          </cell>
          <cell r="N19">
            <v>92</v>
          </cell>
          <cell r="O19">
            <v>92</v>
          </cell>
        </row>
        <row r="20">
          <cell r="D20">
            <v>95.4</v>
          </cell>
          <cell r="E20">
            <v>92.4</v>
          </cell>
          <cell r="F20">
            <v>90.92</v>
          </cell>
          <cell r="G20">
            <v>90.51</v>
          </cell>
          <cell r="H20">
            <v>90.44</v>
          </cell>
          <cell r="I20">
            <v>90.34</v>
          </cell>
          <cell r="J20">
            <v>90.73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1">
          <cell r="D21">
            <v>50</v>
          </cell>
          <cell r="E21">
            <v>50</v>
          </cell>
          <cell r="F21">
            <v>50</v>
          </cell>
          <cell r="G21">
            <v>50</v>
          </cell>
          <cell r="H21">
            <v>50</v>
          </cell>
          <cell r="I21">
            <v>50</v>
          </cell>
          <cell r="J21">
            <v>50</v>
          </cell>
          <cell r="K21">
            <v>50</v>
          </cell>
          <cell r="L21">
            <v>50</v>
          </cell>
          <cell r="M21">
            <v>50</v>
          </cell>
          <cell r="N21">
            <v>50</v>
          </cell>
          <cell r="O21">
            <v>50</v>
          </cell>
        </row>
        <row r="22">
          <cell r="D22">
            <v>57.252191783227566</v>
          </cell>
          <cell r="E22">
            <v>57.139869781347976</v>
          </cell>
          <cell r="F22">
            <v>55.503340078523649</v>
          </cell>
          <cell r="G22">
            <v>54.792743725579442</v>
          </cell>
          <cell r="H22">
            <v>54.550175813005623</v>
          </cell>
          <cell r="I22">
            <v>54.809808745934852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</row>
        <row r="23">
          <cell r="D23">
            <v>11.8</v>
          </cell>
          <cell r="E23">
            <v>11.8</v>
          </cell>
          <cell r="F23">
            <v>11.800000000000002</v>
          </cell>
          <cell r="G23">
            <v>11.8</v>
          </cell>
          <cell r="H23">
            <v>11.8</v>
          </cell>
          <cell r="I23">
            <v>11.799999999999999</v>
          </cell>
          <cell r="J23">
            <v>11.799999999999999</v>
          </cell>
          <cell r="K23">
            <v>11.799999999999999</v>
          </cell>
          <cell r="L23">
            <v>11.799999999999999</v>
          </cell>
          <cell r="M23">
            <v>11.799999999999999</v>
          </cell>
          <cell r="N23">
            <v>11.799999999999999</v>
          </cell>
          <cell r="O23">
            <v>11.799999999999999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</row>
        <row r="25">
          <cell r="D25">
            <v>0.98</v>
          </cell>
          <cell r="E25">
            <v>0.98</v>
          </cell>
          <cell r="F25">
            <v>0.98</v>
          </cell>
          <cell r="G25">
            <v>0.98</v>
          </cell>
          <cell r="H25">
            <v>0.98000000000000009</v>
          </cell>
          <cell r="I25">
            <v>0.81666666666666676</v>
          </cell>
          <cell r="J25">
            <v>0.82192857142857156</v>
          </cell>
          <cell r="K25">
            <v>0.84168750000000014</v>
          </cell>
          <cell r="L25">
            <v>0.85705555555555568</v>
          </cell>
          <cell r="M25">
            <v>0.86935000000000018</v>
          </cell>
          <cell r="N25">
            <v>0.87940909090909114</v>
          </cell>
          <cell r="O25">
            <v>0.88779166666666687</v>
          </cell>
        </row>
        <row r="26">
          <cell r="D26">
            <v>0.99</v>
          </cell>
          <cell r="E26">
            <v>0.99</v>
          </cell>
          <cell r="F26">
            <v>0.98999999999999988</v>
          </cell>
          <cell r="G26">
            <v>0.99</v>
          </cell>
          <cell r="H26">
            <v>0.99</v>
          </cell>
          <cell r="I26">
            <v>0.88616898148148149</v>
          </cell>
          <cell r="J26">
            <v>0.88365598290598291</v>
          </cell>
          <cell r="K26">
            <v>0.89053769841269848</v>
          </cell>
          <cell r="L26">
            <v>0.89650185185185194</v>
          </cell>
          <cell r="M26">
            <v>0.90172048611111122</v>
          </cell>
          <cell r="N26">
            <v>0.90632516339869296</v>
          </cell>
          <cell r="O26">
            <v>0.91041820987654332</v>
          </cell>
        </row>
        <row r="27">
          <cell r="D27">
            <v>0.996</v>
          </cell>
          <cell r="E27">
            <v>0.996</v>
          </cell>
          <cell r="F27">
            <v>0.996</v>
          </cell>
          <cell r="G27">
            <v>0.996</v>
          </cell>
          <cell r="H27">
            <v>0.99600000000000011</v>
          </cell>
          <cell r="I27">
            <v>0.99600000000000011</v>
          </cell>
          <cell r="J27">
            <v>0.99600000000000022</v>
          </cell>
          <cell r="K27">
            <v>0.99600000000000022</v>
          </cell>
          <cell r="L27">
            <v>0.99600000000000022</v>
          </cell>
          <cell r="M27">
            <v>0.99600000000000022</v>
          </cell>
          <cell r="N27">
            <v>0.99600000000000033</v>
          </cell>
          <cell r="O27">
            <v>0.99600000000000033</v>
          </cell>
        </row>
        <row r="28">
          <cell r="D28">
            <v>0.999</v>
          </cell>
          <cell r="E28">
            <v>0.99950000000000006</v>
          </cell>
          <cell r="F28">
            <v>0.99933333333333341</v>
          </cell>
          <cell r="G28">
            <v>0.99950000000000006</v>
          </cell>
          <cell r="H28">
            <v>0.99960000000000004</v>
          </cell>
          <cell r="I28">
            <v>0.99957793209876555</v>
          </cell>
          <cell r="J28">
            <v>0.99957793209876555</v>
          </cell>
          <cell r="K28">
            <v>0.99957793209876555</v>
          </cell>
          <cell r="L28">
            <v>0.99957793209876555</v>
          </cell>
          <cell r="M28">
            <v>0.99957793209876555</v>
          </cell>
          <cell r="N28">
            <v>0.99957793209876555</v>
          </cell>
          <cell r="O28">
            <v>0.99957793209876555</v>
          </cell>
        </row>
        <row r="29">
          <cell r="D29">
            <v>163477</v>
          </cell>
          <cell r="E29">
            <v>368807</v>
          </cell>
          <cell r="F29">
            <v>570361</v>
          </cell>
          <cell r="G29">
            <v>839353</v>
          </cell>
          <cell r="H29">
            <v>1057623</v>
          </cell>
          <cell r="I29">
            <v>1472543</v>
          </cell>
          <cell r="J29">
            <v>1737491</v>
          </cell>
          <cell r="K29">
            <v>1927561</v>
          </cell>
          <cell r="L29">
            <v>2122392</v>
          </cell>
          <cell r="M29">
            <v>2305664</v>
          </cell>
          <cell r="N29">
            <v>2526054</v>
          </cell>
          <cell r="O29">
            <v>2679093</v>
          </cell>
        </row>
        <row r="30">
          <cell r="D30">
            <v>237234</v>
          </cell>
          <cell r="E30">
            <v>535722</v>
          </cell>
          <cell r="F30">
            <v>853188</v>
          </cell>
          <cell r="G30">
            <v>1171698</v>
          </cell>
          <cell r="H30">
            <v>1364163</v>
          </cell>
          <cell r="I30">
            <v>1660935</v>
          </cell>
          <cell r="J30">
            <v>1660935</v>
          </cell>
          <cell r="K30">
            <v>1660935</v>
          </cell>
          <cell r="L30">
            <v>1660935</v>
          </cell>
          <cell r="M30">
            <v>1660935</v>
          </cell>
          <cell r="N30">
            <v>1660935</v>
          </cell>
          <cell r="O30">
            <v>1660935</v>
          </cell>
        </row>
        <row r="31">
          <cell r="D31">
            <v>0.95399999999999996</v>
          </cell>
          <cell r="E31">
            <v>0.95399999999999996</v>
          </cell>
          <cell r="F31">
            <v>0.95400000000000007</v>
          </cell>
          <cell r="G31">
            <v>0.95399999999999996</v>
          </cell>
          <cell r="H31">
            <v>0.95399999999999996</v>
          </cell>
          <cell r="I31">
            <v>0.95399999999999985</v>
          </cell>
          <cell r="J31">
            <v>0.95399999999999985</v>
          </cell>
          <cell r="K31">
            <v>0.95399999999999985</v>
          </cell>
          <cell r="L31">
            <v>0.95399999999999985</v>
          </cell>
          <cell r="M31">
            <v>0.95399999999999996</v>
          </cell>
          <cell r="N31">
            <v>0.95399999999999996</v>
          </cell>
          <cell r="O31">
            <v>0.95400000000000007</v>
          </cell>
        </row>
        <row r="32">
          <cell r="D32">
            <v>0.68294875056902038</v>
          </cell>
          <cell r="E32">
            <v>0.7764690173989317</v>
          </cell>
          <cell r="F32">
            <v>0.79818882392558688</v>
          </cell>
          <cell r="G32">
            <v>0.76937880558644522</v>
          </cell>
          <cell r="H32">
            <v>0.79415542069134537</v>
          </cell>
          <cell r="I32">
            <v>0.79371915989135955</v>
          </cell>
          <cell r="J32">
            <v>0.79371915989135955</v>
          </cell>
          <cell r="K32">
            <v>0.79371915989135955</v>
          </cell>
          <cell r="L32">
            <v>0.79371915989135955</v>
          </cell>
          <cell r="M32">
            <v>0.79371915989135955</v>
          </cell>
          <cell r="N32">
            <v>0.79371915989135955</v>
          </cell>
          <cell r="O32">
            <v>0.79371915989135955</v>
          </cell>
        </row>
        <row r="33">
          <cell r="D33">
            <v>118</v>
          </cell>
          <cell r="E33">
            <v>118</v>
          </cell>
          <cell r="F33">
            <v>118</v>
          </cell>
          <cell r="G33">
            <v>118</v>
          </cell>
          <cell r="H33">
            <v>118</v>
          </cell>
          <cell r="I33">
            <v>118</v>
          </cell>
          <cell r="J33">
            <v>118</v>
          </cell>
          <cell r="K33">
            <v>118</v>
          </cell>
          <cell r="L33">
            <v>118</v>
          </cell>
          <cell r="M33">
            <v>118</v>
          </cell>
          <cell r="N33">
            <v>118</v>
          </cell>
          <cell r="O33">
            <v>118</v>
          </cell>
        </row>
        <row r="34">
          <cell r="D34">
            <v>124</v>
          </cell>
          <cell r="E34">
            <v>124</v>
          </cell>
          <cell r="F34">
            <v>124</v>
          </cell>
          <cell r="G34">
            <v>124</v>
          </cell>
          <cell r="H34">
            <v>123.6</v>
          </cell>
          <cell r="I34">
            <v>123.66666666666667</v>
          </cell>
          <cell r="J34">
            <v>123.66666666666667</v>
          </cell>
          <cell r="K34">
            <v>123.66666666666667</v>
          </cell>
          <cell r="L34">
            <v>123.66666666666667</v>
          </cell>
          <cell r="M34">
            <v>123.66666666666667</v>
          </cell>
          <cell r="N34">
            <v>123.66666666666667</v>
          </cell>
          <cell r="O34">
            <v>123.66666666666667</v>
          </cell>
        </row>
        <row r="35">
          <cell r="D35">
            <v>11.8</v>
          </cell>
          <cell r="E35">
            <v>11.8</v>
          </cell>
          <cell r="F35">
            <v>11.800000000000002</v>
          </cell>
          <cell r="G35">
            <v>11.8</v>
          </cell>
          <cell r="H35">
            <v>11.8</v>
          </cell>
          <cell r="I35">
            <v>11.799999999999999</v>
          </cell>
          <cell r="J35">
            <v>11.799999999999999</v>
          </cell>
          <cell r="K35">
            <v>11.799999999999999</v>
          </cell>
          <cell r="L35">
            <v>11.799999999999999</v>
          </cell>
          <cell r="M35">
            <v>11.799999999999999</v>
          </cell>
          <cell r="N35">
            <v>11.799999999999999</v>
          </cell>
          <cell r="O35">
            <v>11.799999999999999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</row>
        <row r="37">
          <cell r="D37">
            <v>568.91025641025647</v>
          </cell>
          <cell r="E37">
            <v>568.91025641025647</v>
          </cell>
          <cell r="F37">
            <v>568.91025641025647</v>
          </cell>
          <cell r="G37">
            <v>568.91025641025647</v>
          </cell>
          <cell r="H37">
            <v>568.91025641025647</v>
          </cell>
          <cell r="I37">
            <v>568.91025641025647</v>
          </cell>
          <cell r="J37">
            <v>568.91025641025647</v>
          </cell>
          <cell r="K37">
            <v>568.91025641025647</v>
          </cell>
          <cell r="L37">
            <v>568.91025641025647</v>
          </cell>
          <cell r="M37">
            <v>568.91025641025658</v>
          </cell>
          <cell r="N37">
            <v>568.91025641025658</v>
          </cell>
          <cell r="O37">
            <v>568.91025641025658</v>
          </cell>
        </row>
        <row r="38">
          <cell r="D38">
            <v>570.76248982498976</v>
          </cell>
          <cell r="E38">
            <v>568.56525380039966</v>
          </cell>
          <cell r="F38">
            <v>569.72563566649319</v>
          </cell>
          <cell r="G38">
            <v>567.8652520627777</v>
          </cell>
          <cell r="H38">
            <v>568.90963528046473</v>
          </cell>
          <cell r="I38">
            <v>567.6707434524908</v>
          </cell>
          <cell r="J38">
            <v>567.6707434524908</v>
          </cell>
          <cell r="K38">
            <v>567.6707434524908</v>
          </cell>
          <cell r="L38">
            <v>567.6707434524908</v>
          </cell>
          <cell r="M38">
            <v>567.6707434524908</v>
          </cell>
          <cell r="N38">
            <v>567.6707434524908</v>
          </cell>
          <cell r="O38">
            <v>567.6707434524908</v>
          </cell>
        </row>
        <row r="39">
          <cell r="D39">
            <v>93</v>
          </cell>
          <cell r="E39">
            <v>93</v>
          </cell>
          <cell r="F39">
            <v>93</v>
          </cell>
          <cell r="G39">
            <v>93</v>
          </cell>
          <cell r="H39">
            <v>93</v>
          </cell>
          <cell r="I39">
            <v>93</v>
          </cell>
          <cell r="J39">
            <v>93</v>
          </cell>
          <cell r="K39">
            <v>93</v>
          </cell>
          <cell r="L39">
            <v>93</v>
          </cell>
          <cell r="M39">
            <v>93</v>
          </cell>
          <cell r="N39">
            <v>93</v>
          </cell>
          <cell r="O39">
            <v>93</v>
          </cell>
        </row>
        <row r="40">
          <cell r="D40">
            <v>91.924674047030763</v>
          </cell>
          <cell r="E40">
            <v>92.016029215001979</v>
          </cell>
          <cell r="F40">
            <v>92.268007764893412</v>
          </cell>
          <cell r="G40">
            <v>92.340936380514194</v>
          </cell>
          <cell r="H40">
            <v>92.382661814889573</v>
          </cell>
          <cell r="I40">
            <v>92.422281713353968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</row>
        <row r="41">
          <cell r="D41">
            <v>4250</v>
          </cell>
          <cell r="E41">
            <v>4250.5</v>
          </cell>
          <cell r="F41">
            <v>4251</v>
          </cell>
          <cell r="G41">
            <v>4251.5</v>
          </cell>
          <cell r="H41">
            <v>4252</v>
          </cell>
          <cell r="I41">
            <v>4252.5</v>
          </cell>
          <cell r="J41">
            <v>4253</v>
          </cell>
          <cell r="K41">
            <v>4253.5</v>
          </cell>
          <cell r="L41">
            <v>4254</v>
          </cell>
          <cell r="M41">
            <v>4254.5</v>
          </cell>
          <cell r="N41">
            <v>4255</v>
          </cell>
          <cell r="O41">
            <v>4255.5</v>
          </cell>
        </row>
        <row r="42">
          <cell r="D42">
            <v>4340</v>
          </cell>
          <cell r="E42">
            <v>4331</v>
          </cell>
          <cell r="F42">
            <v>4300.666666666667</v>
          </cell>
          <cell r="G42">
            <v>4304</v>
          </cell>
          <cell r="H42">
            <v>4302</v>
          </cell>
          <cell r="I42">
            <v>4311.166666666667</v>
          </cell>
          <cell r="J42">
            <v>4304.2857142857147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</row>
        <row r="43">
          <cell r="D43">
            <v>93.5</v>
          </cell>
          <cell r="E43">
            <v>93.5</v>
          </cell>
          <cell r="F43">
            <v>93.5</v>
          </cell>
          <cell r="G43">
            <v>93.5</v>
          </cell>
          <cell r="H43">
            <v>93.5</v>
          </cell>
          <cell r="I43">
            <v>93.5</v>
          </cell>
          <cell r="J43">
            <v>93.5</v>
          </cell>
          <cell r="K43">
            <v>93.5</v>
          </cell>
          <cell r="L43">
            <v>93.5</v>
          </cell>
          <cell r="M43">
            <v>93.5</v>
          </cell>
          <cell r="N43">
            <v>93.5</v>
          </cell>
          <cell r="O43">
            <v>93.5</v>
          </cell>
        </row>
        <row r="44">
          <cell r="D44">
            <v>90.10394019886833</v>
          </cell>
          <cell r="E44">
            <v>91.399203547288352</v>
          </cell>
          <cell r="F44">
            <v>92.617816800392404</v>
          </cell>
          <cell r="G44">
            <v>92.888470836696371</v>
          </cell>
          <cell r="H44">
            <v>93.052207760962446</v>
          </cell>
          <cell r="I44">
            <v>92.943019384532519</v>
          </cell>
          <cell r="J44">
            <v>93.052181680745989</v>
          </cell>
          <cell r="K44">
            <v>93.052181680745989</v>
          </cell>
          <cell r="L44">
            <v>93.052181680745989</v>
          </cell>
          <cell r="M44">
            <v>93.052181680745989</v>
          </cell>
          <cell r="N44">
            <v>93.052181680745989</v>
          </cell>
          <cell r="O44">
            <v>93.052181680745989</v>
          </cell>
        </row>
        <row r="45">
          <cell r="D45">
            <v>0.3</v>
          </cell>
          <cell r="E45">
            <v>0.3</v>
          </cell>
          <cell r="F45">
            <v>0.3</v>
          </cell>
          <cell r="G45">
            <v>0.3</v>
          </cell>
          <cell r="H45">
            <v>0.3</v>
          </cell>
          <cell r="I45">
            <v>0.3</v>
          </cell>
          <cell r="J45">
            <v>0.3</v>
          </cell>
          <cell r="K45">
            <v>0.3</v>
          </cell>
          <cell r="L45">
            <v>0.3</v>
          </cell>
          <cell r="M45">
            <v>0.29999999999999993</v>
          </cell>
          <cell r="N45">
            <v>0.29999999999999993</v>
          </cell>
          <cell r="O45">
            <v>0.29999999999999993</v>
          </cell>
        </row>
        <row r="46">
          <cell r="D46">
            <v>0.1241000062785327</v>
          </cell>
          <cell r="E46">
            <v>0.3283886374647898</v>
          </cell>
          <cell r="F46">
            <v>0.37437412724446378</v>
          </cell>
          <cell r="G46">
            <v>0.43264613861261314</v>
          </cell>
          <cell r="H46">
            <v>0.3461169108900905</v>
          </cell>
          <cell r="I46">
            <v>0.28843075907507543</v>
          </cell>
          <cell r="J46">
            <v>0.28843075907507543</v>
          </cell>
          <cell r="K46">
            <v>0.28843075907507543</v>
          </cell>
          <cell r="L46">
            <v>0.28843075907507543</v>
          </cell>
          <cell r="M46">
            <v>0.28843075907507543</v>
          </cell>
          <cell r="N46">
            <v>0.28843075907507543</v>
          </cell>
          <cell r="O46">
            <v>0.28843075907507543</v>
          </cell>
        </row>
        <row r="47">
          <cell r="D47">
            <v>112</v>
          </cell>
          <cell r="E47">
            <v>112</v>
          </cell>
          <cell r="F47">
            <v>112</v>
          </cell>
          <cell r="G47">
            <v>112</v>
          </cell>
          <cell r="H47">
            <v>112</v>
          </cell>
          <cell r="I47">
            <v>112</v>
          </cell>
          <cell r="J47">
            <v>112</v>
          </cell>
          <cell r="K47">
            <v>112</v>
          </cell>
          <cell r="L47">
            <v>112</v>
          </cell>
          <cell r="M47">
            <v>112</v>
          </cell>
          <cell r="N47">
            <v>112</v>
          </cell>
          <cell r="O47">
            <v>112</v>
          </cell>
        </row>
        <row r="48">
          <cell r="D48">
            <v>105</v>
          </cell>
          <cell r="E48">
            <v>105</v>
          </cell>
          <cell r="F48">
            <v>108.33333333333333</v>
          </cell>
          <cell r="G48">
            <v>110</v>
          </cell>
          <cell r="H48">
            <v>109</v>
          </cell>
          <cell r="I48">
            <v>108.33333333333333</v>
          </cell>
          <cell r="J48">
            <v>108.33333333333333</v>
          </cell>
          <cell r="K48">
            <v>108.33333333333333</v>
          </cell>
          <cell r="L48">
            <v>108.33333333333333</v>
          </cell>
          <cell r="M48">
            <v>108.33333333333333</v>
          </cell>
          <cell r="N48">
            <v>108.33333333333333</v>
          </cell>
          <cell r="O48">
            <v>108.33333333333333</v>
          </cell>
        </row>
        <row r="49">
          <cell r="D49">
            <v>11.8</v>
          </cell>
          <cell r="E49">
            <v>11.8</v>
          </cell>
          <cell r="F49">
            <v>11.800000000000002</v>
          </cell>
          <cell r="G49">
            <v>11.8</v>
          </cell>
          <cell r="H49">
            <v>11.8</v>
          </cell>
          <cell r="I49">
            <v>11.799999999999999</v>
          </cell>
          <cell r="J49">
            <v>11.799999999999999</v>
          </cell>
          <cell r="K49">
            <v>11.799999999999999</v>
          </cell>
          <cell r="L49">
            <v>11.799999999999999</v>
          </cell>
          <cell r="M49">
            <v>11.799999999999999</v>
          </cell>
          <cell r="N49">
            <v>11.799999999999999</v>
          </cell>
          <cell r="O49">
            <v>11.799999999999999</v>
          </cell>
        </row>
        <row r="50">
          <cell r="D50">
            <v>50.03</v>
          </cell>
          <cell r="E50">
            <v>25.015000000000001</v>
          </cell>
          <cell r="F50">
            <v>33.353333333333332</v>
          </cell>
          <cell r="G50">
            <v>25.015000000000001</v>
          </cell>
          <cell r="H50">
            <v>20.012</v>
          </cell>
          <cell r="I50">
            <v>16.676666666666666</v>
          </cell>
          <cell r="J50">
            <v>16.676666666666666</v>
          </cell>
          <cell r="K50">
            <v>16.676666666666666</v>
          </cell>
          <cell r="L50">
            <v>16.676666666666666</v>
          </cell>
          <cell r="M50">
            <v>16.676666666666666</v>
          </cell>
          <cell r="N50">
            <v>16.676666666666666</v>
          </cell>
          <cell r="O50">
            <v>16.676666666666666</v>
          </cell>
        </row>
        <row r="51">
          <cell r="D51">
            <v>741.9807629418525</v>
          </cell>
          <cell r="E51">
            <v>741.9807629418525</v>
          </cell>
          <cell r="F51">
            <v>741.9807629418525</v>
          </cell>
          <cell r="G51">
            <v>741.9807629418525</v>
          </cell>
          <cell r="H51">
            <v>741.9807629418525</v>
          </cell>
          <cell r="I51">
            <v>618.3173024515437</v>
          </cell>
          <cell r="J51">
            <v>637.06003207500692</v>
          </cell>
          <cell r="K51">
            <v>651.11707929260422</v>
          </cell>
          <cell r="L51">
            <v>662.05033823962435</v>
          </cell>
          <cell r="M51">
            <v>670.79694539724051</v>
          </cell>
          <cell r="N51">
            <v>677.95326034438096</v>
          </cell>
          <cell r="O51">
            <v>683.91685613366462</v>
          </cell>
        </row>
        <row r="52">
          <cell r="D52">
            <v>740.87185325045812</v>
          </cell>
          <cell r="E52">
            <v>745.77730820647719</v>
          </cell>
          <cell r="F52">
            <v>728.41996933421478</v>
          </cell>
          <cell r="G52">
            <v>726.1678890302768</v>
          </cell>
          <cell r="H52">
            <v>738.55060562788753</v>
          </cell>
          <cell r="I52">
            <v>741.24045552868574</v>
          </cell>
          <cell r="J52">
            <v>741.24045552868574</v>
          </cell>
          <cell r="K52">
            <v>741.24045552868574</v>
          </cell>
          <cell r="L52">
            <v>741.24045552868574</v>
          </cell>
          <cell r="M52">
            <v>741.24045552868574</v>
          </cell>
          <cell r="N52">
            <v>741.24045552868574</v>
          </cell>
          <cell r="O52">
            <v>741.24045552868574</v>
          </cell>
        </row>
        <row r="53">
          <cell r="D53">
            <v>25.2</v>
          </cell>
          <cell r="E53">
            <v>25.2</v>
          </cell>
          <cell r="F53">
            <v>25.2</v>
          </cell>
          <cell r="G53">
            <v>25.2</v>
          </cell>
          <cell r="H53">
            <v>25.2</v>
          </cell>
          <cell r="I53">
            <v>25.2</v>
          </cell>
          <cell r="J53">
            <v>25.199999999999996</v>
          </cell>
          <cell r="K53">
            <v>25.199999999999996</v>
          </cell>
          <cell r="L53">
            <v>25.199999999999996</v>
          </cell>
          <cell r="M53">
            <v>25.199999999999996</v>
          </cell>
          <cell r="N53">
            <v>25.199999999999992</v>
          </cell>
          <cell r="O53">
            <v>25.199999999999992</v>
          </cell>
        </row>
        <row r="54">
          <cell r="D54">
            <v>33.634229186993096</v>
          </cell>
          <cell r="E54">
            <v>30.953149509186396</v>
          </cell>
          <cell r="F54">
            <v>28.510710419606344</v>
          </cell>
          <cell r="G54">
            <v>26.684471203974574</v>
          </cell>
          <cell r="H54">
            <v>26.36075866344563</v>
          </cell>
          <cell r="I54">
            <v>27.385334449565288</v>
          </cell>
          <cell r="J54">
            <v>27.385334449565288</v>
          </cell>
          <cell r="K54">
            <v>27.385334449565288</v>
          </cell>
          <cell r="L54">
            <v>27.385334449565288</v>
          </cell>
          <cell r="M54">
            <v>27.385334449565288</v>
          </cell>
          <cell r="N54">
            <v>27.385334449565288</v>
          </cell>
          <cell r="O54">
            <v>27.385334449565288</v>
          </cell>
        </row>
        <row r="55">
          <cell r="D55">
            <v>0.14000000000000001</v>
          </cell>
          <cell r="E55">
            <v>0.14000000000000001</v>
          </cell>
          <cell r="F55">
            <v>0.14000000000000001</v>
          </cell>
          <cell r="G55">
            <v>0.14000000000000001</v>
          </cell>
          <cell r="H55">
            <v>0.14000000000000001</v>
          </cell>
          <cell r="I55">
            <v>0.14000000000000001</v>
          </cell>
          <cell r="J55">
            <v>0.14000000000000001</v>
          </cell>
          <cell r="K55">
            <v>0.14000000000000001</v>
          </cell>
          <cell r="L55">
            <v>0.14000000000000001</v>
          </cell>
          <cell r="M55">
            <v>0.14000000000000004</v>
          </cell>
          <cell r="N55">
            <v>0.14000000000000004</v>
          </cell>
          <cell r="O55">
            <v>0.14000000000000004</v>
          </cell>
        </row>
        <row r="56">
          <cell r="D56">
            <v>0.14154794115917047</v>
          </cell>
          <cell r="E56">
            <v>0.13687700484464893</v>
          </cell>
          <cell r="F56">
            <v>0.13396164321713566</v>
          </cell>
          <cell r="G56">
            <v>0.13374918018967574</v>
          </cell>
          <cell r="H56">
            <v>0.13374918018967574</v>
          </cell>
          <cell r="I56">
            <v>0.13499934415174059</v>
          </cell>
          <cell r="J56">
            <v>0.13499934415174059</v>
          </cell>
          <cell r="K56">
            <v>0.13499934415174059</v>
          </cell>
          <cell r="L56">
            <v>0.13499934415174059</v>
          </cell>
          <cell r="M56">
            <v>0.13499934415174059</v>
          </cell>
          <cell r="N56">
            <v>0.13499934415174059</v>
          </cell>
          <cell r="O56">
            <v>0.13499934415174059</v>
          </cell>
        </row>
        <row r="57">
          <cell r="D57">
            <v>20</v>
          </cell>
          <cell r="E57">
            <v>20</v>
          </cell>
          <cell r="F57">
            <v>20</v>
          </cell>
          <cell r="G57">
            <v>20</v>
          </cell>
          <cell r="H57">
            <v>20</v>
          </cell>
          <cell r="I57">
            <v>20</v>
          </cell>
          <cell r="J57">
            <v>20</v>
          </cell>
          <cell r="K57">
            <v>20</v>
          </cell>
          <cell r="L57">
            <v>20</v>
          </cell>
          <cell r="M57">
            <v>20</v>
          </cell>
          <cell r="N57">
            <v>20</v>
          </cell>
          <cell r="O57">
            <v>20</v>
          </cell>
        </row>
        <row r="58">
          <cell r="D58">
            <v>18.918714992422128</v>
          </cell>
          <cell r="E58">
            <v>19.385050893289012</v>
          </cell>
          <cell r="F58">
            <v>19.390774076750997</v>
          </cell>
          <cell r="G58">
            <v>19.556872208002144</v>
          </cell>
          <cell r="H58">
            <v>19.242508471755308</v>
          </cell>
          <cell r="I58">
            <v>18.990564074264338</v>
          </cell>
          <cell r="J58">
            <v>18.990564074264338</v>
          </cell>
          <cell r="K58">
            <v>18.990564074264338</v>
          </cell>
          <cell r="L58">
            <v>18.990564074264338</v>
          </cell>
          <cell r="M58">
            <v>18.990564074264338</v>
          </cell>
          <cell r="N58">
            <v>18.990564074264338</v>
          </cell>
          <cell r="O58">
            <v>18.990564074264338</v>
          </cell>
        </row>
        <row r="59">
          <cell r="D59">
            <v>1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</row>
        <row r="60">
          <cell r="D60">
            <v>0</v>
          </cell>
          <cell r="E60">
            <v>0</v>
          </cell>
          <cell r="F60">
            <v>1</v>
          </cell>
          <cell r="G60">
            <v>0.75</v>
          </cell>
          <cell r="H60">
            <v>0.6</v>
          </cell>
          <cell r="I60">
            <v>0.5</v>
          </cell>
          <cell r="J60">
            <v>0.5</v>
          </cell>
          <cell r="K60">
            <v>0.5</v>
          </cell>
          <cell r="L60">
            <v>0.5</v>
          </cell>
          <cell r="M60">
            <v>0.5</v>
          </cell>
          <cell r="N60">
            <v>0.5</v>
          </cell>
          <cell r="O60">
            <v>0.5</v>
          </cell>
        </row>
        <row r="61">
          <cell r="D61">
            <v>11.8</v>
          </cell>
          <cell r="E61">
            <v>11.8</v>
          </cell>
          <cell r="F61">
            <v>11.800000000000002</v>
          </cell>
          <cell r="G61">
            <v>11.8</v>
          </cell>
          <cell r="H61">
            <v>11.8</v>
          </cell>
          <cell r="I61">
            <v>11.799999999999999</v>
          </cell>
          <cell r="J61">
            <v>11.799999999999999</v>
          </cell>
          <cell r="K61">
            <v>11.799999999999999</v>
          </cell>
          <cell r="L61">
            <v>11.799999999999999</v>
          </cell>
          <cell r="M61">
            <v>11.799999999999999</v>
          </cell>
          <cell r="N61">
            <v>11.799999999999999</v>
          </cell>
          <cell r="O61">
            <v>11.799999999999999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 AMEF"/>
      <sheetName val="CRITERIO DAFP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Q32"/>
  <sheetViews>
    <sheetView showGridLines="0" tabSelected="1" topLeftCell="A8" zoomScale="80" zoomScaleNormal="80" workbookViewId="0">
      <pane xSplit="7" ySplit="1" topLeftCell="S9" activePane="bottomRight" state="frozen"/>
      <selection activeCell="A8" sqref="A8"/>
      <selection pane="topRight" activeCell="H8" sqref="H8"/>
      <selection pane="bottomLeft" activeCell="A9" sqref="A9"/>
      <selection pane="bottomRight" activeCell="AJ9" sqref="AJ9:AQ9"/>
    </sheetView>
  </sheetViews>
  <sheetFormatPr baseColWidth="10" defaultRowHeight="14.25"/>
  <cols>
    <col min="1" max="1" width="1.5703125" style="45" customWidth="1"/>
    <col min="2" max="2" width="18.140625" style="45" customWidth="1"/>
    <col min="3" max="3" width="20" style="45" customWidth="1"/>
    <col min="4" max="4" width="41.42578125" style="45" customWidth="1"/>
    <col min="5" max="5" width="28.42578125" style="45" customWidth="1"/>
    <col min="6" max="6" width="28.42578125" style="45" hidden="1" customWidth="1"/>
    <col min="7" max="7" width="20.5703125" style="45" hidden="1" customWidth="1"/>
    <col min="8" max="8" width="39.7109375" style="45" customWidth="1"/>
    <col min="9" max="9" width="40" style="45" bestFit="1" customWidth="1"/>
    <col min="10" max="10" width="19.140625" style="45" customWidth="1"/>
    <col min="11" max="11" width="4.85546875" style="45" customWidth="1"/>
    <col min="12" max="12" width="13.7109375" style="45" customWidth="1"/>
    <col min="13" max="13" width="5" style="45" customWidth="1"/>
    <col min="14" max="14" width="19.140625" style="45" customWidth="1"/>
    <col min="15" max="15" width="22.5703125" style="45" customWidth="1"/>
    <col min="16" max="16" width="15" style="45" customWidth="1"/>
    <col min="17" max="17" width="49.5703125" style="45" customWidth="1"/>
    <col min="18" max="18" width="18" style="45" customWidth="1"/>
    <col min="19" max="19" width="5" style="45" customWidth="1"/>
    <col min="20" max="20" width="18.7109375" style="45" customWidth="1"/>
    <col min="21" max="21" width="15.5703125" style="45" customWidth="1"/>
    <col min="22" max="22" width="7.28515625" style="45" customWidth="1"/>
    <col min="23" max="23" width="13.7109375" style="45" customWidth="1"/>
    <col min="24" max="24" width="5" style="45" customWidth="1"/>
    <col min="25" max="25" width="22" style="45" customWidth="1"/>
    <col min="26" max="26" width="25.5703125" style="45" customWidth="1"/>
    <col min="27" max="27" width="21.42578125" style="45" customWidth="1"/>
    <col min="28" max="28" width="1.140625" style="45" customWidth="1"/>
    <col min="29" max="29" width="2.28515625" style="45" customWidth="1"/>
    <col min="30" max="30" width="7.140625" style="45" customWidth="1"/>
    <col min="31" max="31" width="7.5703125" style="45" customWidth="1"/>
    <col min="32" max="33" width="0.5703125" style="45" customWidth="1"/>
    <col min="34" max="35" width="0.7109375" style="45" customWidth="1"/>
    <col min="36" max="38" width="2.7109375" style="45" customWidth="1"/>
    <col min="39" max="39" width="4.7109375" style="45" customWidth="1"/>
    <col min="40" max="40" width="11.42578125" style="45"/>
    <col min="41" max="41" width="1.28515625" style="45" customWidth="1"/>
    <col min="42" max="42" width="25.5703125" style="45" customWidth="1"/>
    <col min="43" max="43" width="17.7109375" style="45" customWidth="1"/>
    <col min="44" max="16384" width="11.42578125" style="45"/>
  </cols>
  <sheetData>
    <row r="1" spans="2:43" ht="9" customHeight="1"/>
    <row r="2" spans="2:43" ht="6.75" customHeight="1">
      <c r="B2" s="77"/>
      <c r="C2" s="78"/>
      <c r="D2" s="79"/>
      <c r="E2" s="101" t="s">
        <v>132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2"/>
      <c r="AP2" s="94"/>
      <c r="AQ2" s="97"/>
    </row>
    <row r="3" spans="2:43" ht="35.25" customHeight="1">
      <c r="B3" s="80"/>
      <c r="C3" s="81"/>
      <c r="D3" s="82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2"/>
      <c r="AP3" s="95"/>
      <c r="AQ3" s="97"/>
    </row>
    <row r="4" spans="2:43" ht="6" customHeight="1">
      <c r="B4" s="80"/>
      <c r="C4" s="81"/>
      <c r="D4" s="82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2"/>
      <c r="AP4" s="96"/>
      <c r="AQ4" s="97"/>
    </row>
    <row r="5" spans="2:43" ht="54" customHeight="1">
      <c r="B5" s="80"/>
      <c r="C5" s="81"/>
      <c r="D5" s="82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2"/>
      <c r="AP5" s="48"/>
      <c r="AQ5" s="72"/>
    </row>
    <row r="6" spans="2:43" ht="68.25" customHeight="1">
      <c r="B6" s="80"/>
      <c r="C6" s="81"/>
      <c r="D6" s="82"/>
      <c r="E6" s="99" t="s">
        <v>131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49"/>
      <c r="AQ6" s="73"/>
    </row>
    <row r="7" spans="2:43" ht="24.75" customHeight="1">
      <c r="B7" s="84" t="s">
        <v>6</v>
      </c>
      <c r="C7" s="85"/>
      <c r="D7" s="85"/>
      <c r="E7" s="85"/>
      <c r="F7" s="85"/>
      <c r="G7" s="85"/>
      <c r="H7" s="85"/>
      <c r="I7" s="86"/>
      <c r="J7" s="87" t="s">
        <v>31</v>
      </c>
      <c r="K7" s="88"/>
      <c r="L7" s="88"/>
      <c r="M7" s="88"/>
      <c r="N7" s="88"/>
      <c r="O7" s="89"/>
      <c r="P7" s="84" t="s">
        <v>56</v>
      </c>
      <c r="Q7" s="85"/>
      <c r="R7" s="85"/>
      <c r="S7" s="85"/>
      <c r="T7" s="85"/>
      <c r="U7" s="85"/>
      <c r="V7" s="85"/>
      <c r="W7" s="85"/>
      <c r="X7" s="85"/>
      <c r="Y7" s="85"/>
      <c r="Z7" s="86"/>
      <c r="AA7" s="98" t="s">
        <v>112</v>
      </c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</row>
    <row r="8" spans="2:43" ht="65.25" customHeight="1">
      <c r="B8" s="50" t="s">
        <v>0</v>
      </c>
      <c r="C8" s="50" t="s">
        <v>1</v>
      </c>
      <c r="D8" s="50" t="s">
        <v>2</v>
      </c>
      <c r="E8" s="50" t="s">
        <v>3</v>
      </c>
      <c r="F8" s="50" t="s">
        <v>7</v>
      </c>
      <c r="G8" s="50" t="s">
        <v>4</v>
      </c>
      <c r="H8" s="50" t="s">
        <v>5</v>
      </c>
      <c r="I8" s="50" t="s">
        <v>113</v>
      </c>
      <c r="J8" s="90" t="s">
        <v>8</v>
      </c>
      <c r="K8" s="91"/>
      <c r="L8" s="90" t="s">
        <v>9</v>
      </c>
      <c r="M8" s="91"/>
      <c r="N8" s="51" t="s">
        <v>10</v>
      </c>
      <c r="O8" s="52" t="s">
        <v>77</v>
      </c>
      <c r="P8" s="53" t="s">
        <v>50</v>
      </c>
      <c r="Q8" s="53" t="s">
        <v>51</v>
      </c>
      <c r="R8" s="92" t="s">
        <v>52</v>
      </c>
      <c r="S8" s="93"/>
      <c r="T8" s="54" t="s">
        <v>55</v>
      </c>
      <c r="U8" s="90" t="s">
        <v>8</v>
      </c>
      <c r="V8" s="91"/>
      <c r="W8" s="90" t="s">
        <v>9</v>
      </c>
      <c r="X8" s="91"/>
      <c r="Y8" s="55" t="s">
        <v>53</v>
      </c>
      <c r="Z8" s="55" t="s">
        <v>54</v>
      </c>
      <c r="AA8" s="56" t="s">
        <v>74</v>
      </c>
      <c r="AB8" s="83" t="s">
        <v>75</v>
      </c>
      <c r="AC8" s="83"/>
      <c r="AD8" s="83"/>
      <c r="AE8" s="83"/>
      <c r="AF8" s="83"/>
      <c r="AG8" s="83"/>
      <c r="AH8" s="83"/>
      <c r="AI8" s="83"/>
      <c r="AJ8" s="83" t="s">
        <v>76</v>
      </c>
      <c r="AK8" s="83"/>
      <c r="AL8" s="83"/>
      <c r="AM8" s="83"/>
      <c r="AN8" s="83"/>
      <c r="AO8" s="83"/>
      <c r="AP8" s="83"/>
      <c r="AQ8" s="83"/>
    </row>
    <row r="9" spans="2:43" s="46" customFormat="1" ht="249.75" customHeight="1">
      <c r="B9" s="57" t="s">
        <v>141</v>
      </c>
      <c r="C9" s="58" t="s">
        <v>135</v>
      </c>
      <c r="D9" s="49" t="s">
        <v>136</v>
      </c>
      <c r="E9" s="59" t="s">
        <v>133</v>
      </c>
      <c r="F9" s="57"/>
      <c r="G9" s="57"/>
      <c r="H9" s="60" t="s">
        <v>134</v>
      </c>
      <c r="I9" s="60" t="s">
        <v>137</v>
      </c>
      <c r="J9" s="61" t="s">
        <v>82</v>
      </c>
      <c r="K9" s="62">
        <v>1</v>
      </c>
      <c r="L9" s="63" t="s">
        <v>138</v>
      </c>
      <c r="M9" s="64">
        <v>10</v>
      </c>
      <c r="N9" s="65">
        <f t="shared" ref="N9:N15" si="0">IF(AND(ISNUMBER(K9),ISNUMBER(M9)),K9*M9,"")</f>
        <v>10</v>
      </c>
      <c r="O9" s="65" t="str">
        <f t="shared" ref="O9:O13" si="1">IF(N9&gt;=15,"RIESGO ALTO",IF(AND(14&gt;=N9,N9&gt;=4),"RIESGO MEDIO","RIESGO BAJO"))</f>
        <v>RIESGO MEDIO</v>
      </c>
      <c r="P9" s="66" t="s">
        <v>78</v>
      </c>
      <c r="Q9" s="67" t="s">
        <v>139</v>
      </c>
      <c r="R9" s="65" t="s">
        <v>59</v>
      </c>
      <c r="S9" s="64">
        <v>3</v>
      </c>
      <c r="T9" s="65" t="str">
        <f t="shared" ref="T9:T12" si="2">IF(S9=1,"SUFICIENTE",IF(AND(S9=3),"DEFICIENTE","INEXISTENTE"))</f>
        <v>DEFICIENTE</v>
      </c>
      <c r="U9" s="61" t="s">
        <v>84</v>
      </c>
      <c r="V9" s="62">
        <v>2</v>
      </c>
      <c r="W9" s="63" t="s">
        <v>98</v>
      </c>
      <c r="X9" s="64">
        <v>3</v>
      </c>
      <c r="Y9" s="65">
        <f t="shared" ref="Y9:Y13" si="3">IF(AND(ISNUMBER(V9),ISNUMBER(X9)),V9*X9,"")</f>
        <v>6</v>
      </c>
      <c r="Z9" s="65" t="str">
        <f t="shared" ref="Z9:Z13" si="4">IF(Y9&gt;=15,"RIESGO ALTO",IF(AND(14&gt;=Y9,Y9&gt;=4),"RIESGO MEDIO","RIESGO BAJO"))</f>
        <v>RIESGO MEDIO</v>
      </c>
      <c r="AA9" s="68" t="str">
        <f t="shared" ref="AA9:AA27" si="5">IF(Z9="RIESGO BAJO","RIESGO CONTROLADO",IF(Z9="RIESGO MEDIO","RIESGO DE SEGUIMIENTO",IF(Z9="RIESGO ALTO","RIESGO DE ATENCIÓN INMEDIATA","")))</f>
        <v>RIESGO DE SEGUIMIENTO</v>
      </c>
      <c r="AB9" s="74" t="s">
        <v>68</v>
      </c>
      <c r="AC9" s="74"/>
      <c r="AD9" s="74"/>
      <c r="AE9" s="74"/>
      <c r="AF9" s="74"/>
      <c r="AG9" s="74"/>
      <c r="AH9" s="74"/>
      <c r="AI9" s="74"/>
      <c r="AJ9" s="76" t="s">
        <v>140</v>
      </c>
      <c r="AK9" s="76"/>
      <c r="AL9" s="76"/>
      <c r="AM9" s="76"/>
      <c r="AN9" s="76"/>
      <c r="AO9" s="76"/>
      <c r="AP9" s="76"/>
      <c r="AQ9" s="76"/>
    </row>
    <row r="10" spans="2:43" s="46" customFormat="1" ht="146.25" customHeight="1">
      <c r="B10" s="57" t="s">
        <v>141</v>
      </c>
      <c r="C10" s="47" t="s">
        <v>142</v>
      </c>
      <c r="D10" s="69" t="s">
        <v>144</v>
      </c>
      <c r="E10" s="59" t="s">
        <v>145</v>
      </c>
      <c r="F10" s="70"/>
      <c r="G10" s="70"/>
      <c r="H10" s="60" t="s">
        <v>143</v>
      </c>
      <c r="I10" s="60" t="s">
        <v>146</v>
      </c>
      <c r="J10" s="61" t="s">
        <v>86</v>
      </c>
      <c r="K10" s="62">
        <f>IF(ISTEXT(J10),VLOOKUP(J10,'CRITERIO AMEF'!$B$3:$D$7,2,0),"")</f>
        <v>3</v>
      </c>
      <c r="L10" s="63" t="s">
        <v>98</v>
      </c>
      <c r="M10" s="64">
        <v>4</v>
      </c>
      <c r="N10" s="65">
        <f t="shared" si="0"/>
        <v>12</v>
      </c>
      <c r="O10" s="65" t="str">
        <f t="shared" si="1"/>
        <v>RIESGO MEDIO</v>
      </c>
      <c r="P10" s="66" t="s">
        <v>129</v>
      </c>
      <c r="Q10" s="67" t="s">
        <v>147</v>
      </c>
      <c r="R10" s="65" t="s">
        <v>59</v>
      </c>
      <c r="S10" s="64">
        <f>IF(ISTEXT(R10),VLOOKUP(R10,'CRITERIO DAFP'!$B$19:$C$21,2,0))</f>
        <v>3</v>
      </c>
      <c r="T10" s="65" t="str">
        <f t="shared" si="2"/>
        <v>DEFICIENTE</v>
      </c>
      <c r="U10" s="61" t="s">
        <v>84</v>
      </c>
      <c r="V10" s="62">
        <f>IF(ISTEXT(U10),VLOOKUP(U10,'CRITERIO AMEF'!$B$3:$D$7,2,0),"")</f>
        <v>2</v>
      </c>
      <c r="W10" s="63" t="s">
        <v>86</v>
      </c>
      <c r="X10" s="64">
        <f>IF(ISTEXT(W10),VLOOKUP(W10,'CRITERIO AMEF'!$B$11:$D$15,2,0),"")</f>
        <v>3</v>
      </c>
      <c r="Y10" s="65">
        <f t="shared" si="3"/>
        <v>6</v>
      </c>
      <c r="Z10" s="65" t="str">
        <f t="shared" si="4"/>
        <v>RIESGO MEDIO</v>
      </c>
      <c r="AA10" s="68" t="str">
        <f t="shared" si="5"/>
        <v>RIESGO DE SEGUIMIENTO</v>
      </c>
      <c r="AB10" s="74" t="s">
        <v>68</v>
      </c>
      <c r="AC10" s="74"/>
      <c r="AD10" s="74"/>
      <c r="AE10" s="74"/>
      <c r="AF10" s="74"/>
      <c r="AG10" s="74"/>
      <c r="AH10" s="74"/>
      <c r="AI10" s="74"/>
      <c r="AJ10" s="76" t="s">
        <v>148</v>
      </c>
      <c r="AK10" s="76"/>
      <c r="AL10" s="76"/>
      <c r="AM10" s="76"/>
      <c r="AN10" s="76"/>
      <c r="AO10" s="76"/>
      <c r="AP10" s="76"/>
      <c r="AQ10" s="76"/>
    </row>
    <row r="11" spans="2:43" s="46" customFormat="1" ht="167.25" customHeight="1">
      <c r="B11" s="57" t="s">
        <v>141</v>
      </c>
      <c r="C11" s="47" t="s">
        <v>149</v>
      </c>
      <c r="D11" s="49" t="s">
        <v>150</v>
      </c>
      <c r="E11" s="59" t="s">
        <v>151</v>
      </c>
      <c r="F11" s="70"/>
      <c r="G11" s="70"/>
      <c r="H11" s="60" t="s">
        <v>152</v>
      </c>
      <c r="I11" s="60" t="s">
        <v>153</v>
      </c>
      <c r="J11" s="61" t="s">
        <v>84</v>
      </c>
      <c r="K11" s="62">
        <f>IF(ISTEXT(J11),VLOOKUP(J11,'CRITERIO AMEF'!$B$3:$D$7,2,0),"")</f>
        <v>2</v>
      </c>
      <c r="L11" s="63" t="s">
        <v>98</v>
      </c>
      <c r="M11" s="64">
        <f>IF(ISTEXT(L11),VLOOKUP(L11,'CRITERIO AMEF'!$B$11:$D$15,2,0),"")</f>
        <v>4</v>
      </c>
      <c r="N11" s="65">
        <v>12</v>
      </c>
      <c r="O11" s="65" t="str">
        <f t="shared" si="1"/>
        <v>RIESGO MEDIO</v>
      </c>
      <c r="P11" s="66" t="s">
        <v>129</v>
      </c>
      <c r="Q11" s="67" t="s">
        <v>154</v>
      </c>
      <c r="R11" s="65" t="s">
        <v>59</v>
      </c>
      <c r="S11" s="64">
        <f>IF(ISTEXT(R11),VLOOKUP(R11,'CRITERIO DAFP'!$B$19:$C$21,2,0))</f>
        <v>3</v>
      </c>
      <c r="T11" s="65" t="str">
        <f t="shared" si="2"/>
        <v>DEFICIENTE</v>
      </c>
      <c r="U11" s="61" t="s">
        <v>84</v>
      </c>
      <c r="V11" s="62">
        <f>IF(ISTEXT(U11),VLOOKUP(U11,'CRITERIO AMEF'!$B$3:$D$7,2,0),"")</f>
        <v>2</v>
      </c>
      <c r="W11" s="63" t="s">
        <v>98</v>
      </c>
      <c r="X11" s="64">
        <f>IF(ISTEXT(W11),VLOOKUP(W11,'CRITERIO AMEF'!$B$11:$D$15,2,0),"")</f>
        <v>4</v>
      </c>
      <c r="Y11" s="65">
        <f t="shared" si="3"/>
        <v>8</v>
      </c>
      <c r="Z11" s="65" t="str">
        <f t="shared" si="4"/>
        <v>RIESGO MEDIO</v>
      </c>
      <c r="AA11" s="68" t="str">
        <f t="shared" si="5"/>
        <v>RIESGO DE SEGUIMIENTO</v>
      </c>
      <c r="AB11" s="74" t="s">
        <v>68</v>
      </c>
      <c r="AC11" s="74"/>
      <c r="AD11" s="74"/>
      <c r="AE11" s="74"/>
      <c r="AF11" s="74"/>
      <c r="AG11" s="74"/>
      <c r="AH11" s="74"/>
      <c r="AI11" s="74"/>
      <c r="AJ11" s="76" t="s">
        <v>155</v>
      </c>
      <c r="AK11" s="76"/>
      <c r="AL11" s="76"/>
      <c r="AM11" s="76"/>
      <c r="AN11" s="76"/>
      <c r="AO11" s="76"/>
      <c r="AP11" s="76"/>
      <c r="AQ11" s="76"/>
    </row>
    <row r="12" spans="2:43" s="46" customFormat="1" ht="113.25" customHeight="1">
      <c r="B12" s="57" t="s">
        <v>141</v>
      </c>
      <c r="C12" s="59" t="s">
        <v>156</v>
      </c>
      <c r="D12" s="69" t="s">
        <v>160</v>
      </c>
      <c r="E12" s="59" t="s">
        <v>161</v>
      </c>
      <c r="F12" s="70"/>
      <c r="G12" s="70"/>
      <c r="H12" s="60" t="s">
        <v>159</v>
      </c>
      <c r="I12" s="60" t="s">
        <v>162</v>
      </c>
      <c r="J12" s="61" t="s">
        <v>88</v>
      </c>
      <c r="K12" s="62">
        <f>IF(ISTEXT(J12),VLOOKUP(J12,'CRITERIO AMEF'!$B$3:$D$7,2,0),"")</f>
        <v>4</v>
      </c>
      <c r="L12" s="63" t="s">
        <v>98</v>
      </c>
      <c r="M12" s="64">
        <f>IF(ISTEXT(L12),VLOOKUP(L12,'CRITERIO AMEF'!$B$11:$D$15,2,0),"")</f>
        <v>4</v>
      </c>
      <c r="N12" s="65">
        <v>12</v>
      </c>
      <c r="O12" s="65" t="str">
        <f t="shared" si="1"/>
        <v>RIESGO MEDIO</v>
      </c>
      <c r="P12" s="66" t="s">
        <v>129</v>
      </c>
      <c r="Q12" s="67" t="s">
        <v>163</v>
      </c>
      <c r="R12" s="65" t="s">
        <v>59</v>
      </c>
      <c r="S12" s="64">
        <f>IF(ISTEXT(R12),VLOOKUP(R12,'CRITERIO DAFP'!$B$19:$C$21,2,0))</f>
        <v>3</v>
      </c>
      <c r="T12" s="65" t="str">
        <f t="shared" si="2"/>
        <v>DEFICIENTE</v>
      </c>
      <c r="U12" s="61" t="s">
        <v>84</v>
      </c>
      <c r="V12" s="62">
        <f>IF(ISTEXT(U12),VLOOKUP(U12,'CRITERIO AMEF'!$B$3:$D$7,2,0),"")</f>
        <v>2</v>
      </c>
      <c r="W12" s="63" t="s">
        <v>36</v>
      </c>
      <c r="X12" s="64">
        <f>IF(ISTEXT(W12),VLOOKUP(W12,'CRITERIO AMEF'!$B$11:$D$15,2,0),"")</f>
        <v>2</v>
      </c>
      <c r="Y12" s="65">
        <f t="shared" si="3"/>
        <v>4</v>
      </c>
      <c r="Z12" s="65" t="str">
        <f t="shared" si="4"/>
        <v>RIESGO MEDIO</v>
      </c>
      <c r="AA12" s="68" t="str">
        <f t="shared" si="5"/>
        <v>RIESGO DE SEGUIMIENTO</v>
      </c>
      <c r="AB12" s="74" t="s">
        <v>68</v>
      </c>
      <c r="AC12" s="74"/>
      <c r="AD12" s="74"/>
      <c r="AE12" s="74"/>
      <c r="AF12" s="74"/>
      <c r="AG12" s="74"/>
      <c r="AH12" s="74"/>
      <c r="AI12" s="74"/>
      <c r="AJ12" s="76" t="s">
        <v>164</v>
      </c>
      <c r="AK12" s="76"/>
      <c r="AL12" s="76"/>
      <c r="AM12" s="76"/>
      <c r="AN12" s="76"/>
      <c r="AO12" s="76"/>
      <c r="AP12" s="76"/>
      <c r="AQ12" s="76"/>
    </row>
    <row r="13" spans="2:43" s="46" customFormat="1" ht="141" customHeight="1">
      <c r="B13" s="57" t="s">
        <v>141</v>
      </c>
      <c r="C13" s="49" t="s">
        <v>157</v>
      </c>
      <c r="D13" s="69" t="s">
        <v>166</v>
      </c>
      <c r="E13" s="49" t="s">
        <v>167</v>
      </c>
      <c r="F13" s="71"/>
      <c r="G13" s="71"/>
      <c r="H13" s="49" t="s">
        <v>165</v>
      </c>
      <c r="I13" s="60" t="s">
        <v>168</v>
      </c>
      <c r="J13" s="61" t="s">
        <v>84</v>
      </c>
      <c r="K13" s="62">
        <f>IF(ISTEXT(J13),VLOOKUP(J13,'CRITERIO AMEF'!$B$3:$D$7,2,0),"")</f>
        <v>2</v>
      </c>
      <c r="L13" s="63" t="s">
        <v>86</v>
      </c>
      <c r="M13" s="64">
        <f>IF(ISTEXT(L13),VLOOKUP(L13,'CRITERIO AMEF'!$B$11:$D$15,2,0),"")</f>
        <v>3</v>
      </c>
      <c r="N13" s="65">
        <f t="shared" si="0"/>
        <v>6</v>
      </c>
      <c r="O13" s="65" t="str">
        <f t="shared" si="1"/>
        <v>RIESGO MEDIO</v>
      </c>
      <c r="P13" s="66" t="s">
        <v>129</v>
      </c>
      <c r="Q13" s="49" t="s">
        <v>169</v>
      </c>
      <c r="R13" s="65" t="s">
        <v>58</v>
      </c>
      <c r="S13" s="64">
        <f>IF(ISTEXT(R13),VLOOKUP(R13,'CRITERIO DAFP'!$B$19:$C$21,2,0))</f>
        <v>1</v>
      </c>
      <c r="T13" s="65" t="str">
        <f t="shared" ref="T13:T32" si="6">IF(S13=1,"SUFICIENTE",IF(AND(S13=3),"DEFICIENTE","INEXISTENTE"))</f>
        <v>SUFICIENTE</v>
      </c>
      <c r="U13" s="61" t="s">
        <v>82</v>
      </c>
      <c r="V13" s="62">
        <f>IF(ISTEXT(U13),VLOOKUP(U13,'CRITERIO AMEF'!$B$3:$D$7,2,0),"")</f>
        <v>1</v>
      </c>
      <c r="W13" s="63" t="s">
        <v>86</v>
      </c>
      <c r="X13" s="64">
        <f>IF(ISTEXT(W13),VLOOKUP(W13,'CRITERIO AMEF'!$B$11:$D$15,2,0),"")</f>
        <v>3</v>
      </c>
      <c r="Y13" s="65">
        <f t="shared" si="3"/>
        <v>3</v>
      </c>
      <c r="Z13" s="65" t="str">
        <f t="shared" si="4"/>
        <v>RIESGO BAJO</v>
      </c>
      <c r="AA13" s="68" t="str">
        <f t="shared" si="5"/>
        <v>RIESGO CONTROLADO</v>
      </c>
      <c r="AB13" s="74" t="s">
        <v>68</v>
      </c>
      <c r="AC13" s="74"/>
      <c r="AD13" s="74"/>
      <c r="AE13" s="74"/>
      <c r="AF13" s="74"/>
      <c r="AG13" s="74"/>
      <c r="AH13" s="74"/>
      <c r="AI13" s="74"/>
      <c r="AJ13" s="76" t="s">
        <v>170</v>
      </c>
      <c r="AK13" s="76"/>
      <c r="AL13" s="76"/>
      <c r="AM13" s="76"/>
      <c r="AN13" s="76"/>
      <c r="AO13" s="76"/>
      <c r="AP13" s="76"/>
      <c r="AQ13" s="76"/>
    </row>
    <row r="14" spans="2:43" s="46" customFormat="1" ht="132.75" customHeight="1">
      <c r="B14" s="57" t="s">
        <v>141</v>
      </c>
      <c r="C14" s="59" t="s">
        <v>158</v>
      </c>
      <c r="D14" s="49" t="s">
        <v>172</v>
      </c>
      <c r="E14" s="59" t="s">
        <v>173</v>
      </c>
      <c r="F14" s="71"/>
      <c r="G14" s="71"/>
      <c r="H14" s="60" t="s">
        <v>171</v>
      </c>
      <c r="I14" s="60" t="s">
        <v>174</v>
      </c>
      <c r="J14" s="61" t="s">
        <v>84</v>
      </c>
      <c r="K14" s="62">
        <f>IF(ISTEXT(J14),VLOOKUP(J14,'CRITERIO AMEF'!$B$3:$D$7,2,0),"")</f>
        <v>2</v>
      </c>
      <c r="L14" s="63" t="s">
        <v>98</v>
      </c>
      <c r="M14" s="64">
        <f>IF(ISTEXT(L14),VLOOKUP(L14,'CRITERIO AMEF'!$B$11:$D$15,2,0),"")</f>
        <v>4</v>
      </c>
      <c r="N14" s="65">
        <v>10</v>
      </c>
      <c r="O14" s="65" t="str">
        <f t="shared" ref="O14:O32" si="7">IF(N14&gt;=15,"RIESGO ALTO",IF(AND(14&gt;=N14,N14&gt;=4),"RIESGO MEDIO","RIESGO BAJO"))</f>
        <v>RIESGO MEDIO</v>
      </c>
      <c r="P14" s="66" t="s">
        <v>129</v>
      </c>
      <c r="Q14" s="67" t="s">
        <v>176</v>
      </c>
      <c r="R14" s="65" t="s">
        <v>59</v>
      </c>
      <c r="S14" s="64">
        <f>IF(ISTEXT(R14),VLOOKUP(R14,'CRITERIO DAFP'!$B$19:$C$21,2,0))</f>
        <v>3</v>
      </c>
      <c r="T14" s="65" t="str">
        <f t="shared" si="6"/>
        <v>DEFICIENTE</v>
      </c>
      <c r="U14" s="61" t="s">
        <v>84</v>
      </c>
      <c r="V14" s="62">
        <f>IF(ISTEXT(U14),VLOOKUP(U14,'CRITERIO AMEF'!$B$3:$D$7,2,0),"")</f>
        <v>2</v>
      </c>
      <c r="W14" s="63" t="s">
        <v>86</v>
      </c>
      <c r="X14" s="64">
        <f>IF(ISTEXT(W14),VLOOKUP(W14,'CRITERIO AMEF'!$B$11:$D$15,2,0),"")</f>
        <v>3</v>
      </c>
      <c r="Y14" s="65">
        <f t="shared" ref="Y14:Y32" si="8">IF(AND(ISNUMBER(V14),ISNUMBER(X14)),V14*X14,"")</f>
        <v>6</v>
      </c>
      <c r="Z14" s="65" t="str">
        <f t="shared" ref="Z14:Z32" si="9">IF(Y14&gt;=15,"RIESGO ALTO",IF(AND(14&gt;=Y14,Y14&gt;=4),"RIESGO MEDIO","RIESGO BAJO"))</f>
        <v>RIESGO MEDIO</v>
      </c>
      <c r="AA14" s="68" t="str">
        <f t="shared" si="5"/>
        <v>RIESGO DE SEGUIMIENTO</v>
      </c>
      <c r="AB14" s="74" t="s">
        <v>68</v>
      </c>
      <c r="AC14" s="74"/>
      <c r="AD14" s="74"/>
      <c r="AE14" s="74"/>
      <c r="AF14" s="74"/>
      <c r="AG14" s="74"/>
      <c r="AH14" s="74"/>
      <c r="AI14" s="74"/>
      <c r="AJ14" s="76" t="s">
        <v>175</v>
      </c>
      <c r="AK14" s="76"/>
      <c r="AL14" s="76"/>
      <c r="AM14" s="76"/>
      <c r="AN14" s="76"/>
      <c r="AO14" s="76"/>
      <c r="AP14" s="76"/>
      <c r="AQ14" s="76"/>
    </row>
    <row r="15" spans="2:43" s="46" customFormat="1" ht="180" customHeight="1">
      <c r="B15" s="57" t="s">
        <v>198</v>
      </c>
      <c r="C15" s="59" t="s">
        <v>177</v>
      </c>
      <c r="D15" s="69" t="s">
        <v>178</v>
      </c>
      <c r="E15" s="59" t="s">
        <v>179</v>
      </c>
      <c r="F15" s="70"/>
      <c r="G15" s="70"/>
      <c r="H15" s="60" t="s">
        <v>180</v>
      </c>
      <c r="I15" s="60" t="s">
        <v>181</v>
      </c>
      <c r="J15" s="61" t="s">
        <v>82</v>
      </c>
      <c r="K15" s="62">
        <v>1</v>
      </c>
      <c r="L15" s="63" t="s">
        <v>36</v>
      </c>
      <c r="M15" s="64">
        <f>IF(ISTEXT(L15),VLOOKUP(L15,'CRITERIO AMEF'!$B$11:$D$15,2,0),"")</f>
        <v>2</v>
      </c>
      <c r="N15" s="65">
        <f t="shared" si="0"/>
        <v>2</v>
      </c>
      <c r="O15" s="65" t="str">
        <f t="shared" si="7"/>
        <v>RIESGO BAJO</v>
      </c>
      <c r="P15" s="66" t="s">
        <v>129</v>
      </c>
      <c r="Q15" s="67" t="s">
        <v>182</v>
      </c>
      <c r="R15" s="65" t="s">
        <v>59</v>
      </c>
      <c r="S15" s="64">
        <f>IF(ISTEXT(R15),VLOOKUP(R15,'CRITERIO DAFP'!$B$19:$C$21,2,0))</f>
        <v>3</v>
      </c>
      <c r="T15" s="65" t="str">
        <f>IF(S15=1,"SUFICIENTE",IF(AND(S15=3),"DEFICIENTE","INEXISTENTE"))</f>
        <v>DEFICIENTE</v>
      </c>
      <c r="U15" s="61" t="s">
        <v>84</v>
      </c>
      <c r="V15" s="62">
        <f>IF(ISTEXT(U15),VLOOKUP(U15,'CRITERIO AMEF'!$B$3:$D$7,2,0),"")</f>
        <v>2</v>
      </c>
      <c r="W15" s="63" t="s">
        <v>86</v>
      </c>
      <c r="X15" s="64">
        <f>IF(ISTEXT(W15),VLOOKUP(W15,'CRITERIO AMEF'!$B$11:$D$15,2,0),"")</f>
        <v>3</v>
      </c>
      <c r="Y15" s="65">
        <f t="shared" si="8"/>
        <v>6</v>
      </c>
      <c r="Z15" s="65" t="str">
        <f t="shared" si="9"/>
        <v>RIESGO MEDIO</v>
      </c>
      <c r="AA15" s="68" t="str">
        <f t="shared" si="5"/>
        <v>RIESGO DE SEGUIMIENTO</v>
      </c>
      <c r="AB15" s="74" t="s">
        <v>68</v>
      </c>
      <c r="AC15" s="74"/>
      <c r="AD15" s="74"/>
      <c r="AE15" s="74"/>
      <c r="AF15" s="74"/>
      <c r="AG15" s="74"/>
      <c r="AH15" s="74"/>
      <c r="AI15" s="74"/>
      <c r="AJ15" s="76" t="s">
        <v>183</v>
      </c>
      <c r="AK15" s="76"/>
      <c r="AL15" s="76"/>
      <c r="AM15" s="76"/>
      <c r="AN15" s="76"/>
      <c r="AO15" s="76"/>
      <c r="AP15" s="76"/>
      <c r="AQ15" s="76"/>
    </row>
    <row r="16" spans="2:43" s="46" customFormat="1" ht="229.5" customHeight="1">
      <c r="B16" s="57" t="s">
        <v>206</v>
      </c>
      <c r="C16" s="59" t="s">
        <v>184</v>
      </c>
      <c r="D16" s="49" t="s">
        <v>185</v>
      </c>
      <c r="E16" s="59" t="s">
        <v>186</v>
      </c>
      <c r="F16" s="70"/>
      <c r="G16" s="70"/>
      <c r="H16" s="60" t="s">
        <v>187</v>
      </c>
      <c r="I16" s="60" t="s">
        <v>188</v>
      </c>
      <c r="J16" s="61" t="s">
        <v>84</v>
      </c>
      <c r="K16" s="62">
        <v>2</v>
      </c>
      <c r="L16" s="63" t="s">
        <v>98</v>
      </c>
      <c r="M16" s="64">
        <f>IF(ISTEXT(L16),VLOOKUP(L16,'CRITERIO AMEF'!$B$11:$D$15,2,0),"")</f>
        <v>4</v>
      </c>
      <c r="N16" s="65">
        <f t="shared" ref="N16:N22" si="10">IF(AND(ISNUMBER(K16),ISNUMBER(M16)),K16*M16,"")</f>
        <v>8</v>
      </c>
      <c r="O16" s="65" t="str">
        <f t="shared" si="7"/>
        <v>RIESGO MEDIO</v>
      </c>
      <c r="P16" s="66" t="s">
        <v>129</v>
      </c>
      <c r="Q16" s="67" t="s">
        <v>189</v>
      </c>
      <c r="R16" s="65" t="s">
        <v>59</v>
      </c>
      <c r="S16" s="64">
        <f>IF(ISTEXT(R16),VLOOKUP(R16,'CRITERIO DAFP'!$B$19:$C$21,2,0))</f>
        <v>3</v>
      </c>
      <c r="T16" s="65" t="str">
        <f t="shared" si="6"/>
        <v>DEFICIENTE</v>
      </c>
      <c r="U16" s="61" t="s">
        <v>84</v>
      </c>
      <c r="V16" s="62">
        <f>IF(ISTEXT(U16),VLOOKUP(U16,'CRITERIO AMEF'!$B$3:$D$7,2,0),"")</f>
        <v>2</v>
      </c>
      <c r="W16" s="63" t="s">
        <v>86</v>
      </c>
      <c r="X16" s="64">
        <f>IF(ISTEXT(W16),VLOOKUP(W16,'CRITERIO AMEF'!$B$11:$D$15,2,0),"")</f>
        <v>3</v>
      </c>
      <c r="Y16" s="65">
        <f t="shared" si="8"/>
        <v>6</v>
      </c>
      <c r="Z16" s="65" t="str">
        <f t="shared" si="9"/>
        <v>RIESGO MEDIO</v>
      </c>
      <c r="AA16" s="68" t="str">
        <f t="shared" si="5"/>
        <v>RIESGO DE SEGUIMIENTO</v>
      </c>
      <c r="AB16" s="74" t="s">
        <v>68</v>
      </c>
      <c r="AC16" s="74"/>
      <c r="AD16" s="74"/>
      <c r="AE16" s="74"/>
      <c r="AF16" s="74"/>
      <c r="AG16" s="74"/>
      <c r="AH16" s="74"/>
      <c r="AI16" s="74"/>
      <c r="AJ16" s="76" t="s">
        <v>190</v>
      </c>
      <c r="AK16" s="76"/>
      <c r="AL16" s="76"/>
      <c r="AM16" s="76"/>
      <c r="AN16" s="76"/>
      <c r="AO16" s="76"/>
      <c r="AP16" s="76"/>
      <c r="AQ16" s="76"/>
    </row>
    <row r="17" spans="2:43" s="46" customFormat="1" ht="273.75" customHeight="1">
      <c r="B17" s="57" t="s">
        <v>191</v>
      </c>
      <c r="C17" s="59" t="s">
        <v>192</v>
      </c>
      <c r="D17" s="69" t="s">
        <v>193</v>
      </c>
      <c r="E17" s="49" t="s">
        <v>193</v>
      </c>
      <c r="F17" s="70"/>
      <c r="G17" s="70"/>
      <c r="H17" s="60" t="s">
        <v>194</v>
      </c>
      <c r="I17" s="60" t="s">
        <v>195</v>
      </c>
      <c r="J17" s="61" t="s">
        <v>84</v>
      </c>
      <c r="K17" s="62">
        <v>2</v>
      </c>
      <c r="L17" s="63" t="s">
        <v>98</v>
      </c>
      <c r="M17" s="64">
        <f>IF(ISTEXT(L17),VLOOKUP(L17,'CRITERIO AMEF'!$B$11:$D$15,2,0),"")</f>
        <v>4</v>
      </c>
      <c r="N17" s="65">
        <f t="shared" si="10"/>
        <v>8</v>
      </c>
      <c r="O17" s="65" t="str">
        <f t="shared" si="7"/>
        <v>RIESGO MEDIO</v>
      </c>
      <c r="P17" s="66" t="s">
        <v>129</v>
      </c>
      <c r="Q17" s="67" t="s">
        <v>196</v>
      </c>
      <c r="R17" s="65" t="s">
        <v>59</v>
      </c>
      <c r="S17" s="64">
        <f>IF(ISTEXT(R17),VLOOKUP(R17,'CRITERIO DAFP'!$B$19:$C$21,2,0))</f>
        <v>3</v>
      </c>
      <c r="T17" s="65" t="str">
        <f t="shared" si="6"/>
        <v>DEFICIENTE</v>
      </c>
      <c r="U17" s="61" t="s">
        <v>84</v>
      </c>
      <c r="V17" s="62">
        <f>IF(ISTEXT(U17),VLOOKUP(U17,'CRITERIO AMEF'!$B$3:$D$7,2,0),"")</f>
        <v>2</v>
      </c>
      <c r="W17" s="63" t="s">
        <v>86</v>
      </c>
      <c r="X17" s="64">
        <f>IF(ISTEXT(W17),VLOOKUP(W17,'CRITERIO AMEF'!$B$11:$D$15,2,0),"")</f>
        <v>3</v>
      </c>
      <c r="Y17" s="65">
        <f t="shared" si="8"/>
        <v>6</v>
      </c>
      <c r="Z17" s="65" t="str">
        <f t="shared" si="9"/>
        <v>RIESGO MEDIO</v>
      </c>
      <c r="AA17" s="68" t="str">
        <f t="shared" si="5"/>
        <v>RIESGO DE SEGUIMIENTO</v>
      </c>
      <c r="AB17" s="74" t="s">
        <v>68</v>
      </c>
      <c r="AC17" s="74"/>
      <c r="AD17" s="74"/>
      <c r="AE17" s="74"/>
      <c r="AF17" s="74"/>
      <c r="AG17" s="74"/>
      <c r="AH17" s="74"/>
      <c r="AI17" s="74"/>
      <c r="AJ17" s="76" t="s">
        <v>197</v>
      </c>
      <c r="AK17" s="76"/>
      <c r="AL17" s="76"/>
      <c r="AM17" s="76"/>
      <c r="AN17" s="76"/>
      <c r="AO17" s="76"/>
      <c r="AP17" s="76"/>
      <c r="AQ17" s="76"/>
    </row>
    <row r="18" spans="2:43" s="46" customFormat="1" ht="225" customHeight="1">
      <c r="B18" s="57" t="s">
        <v>199</v>
      </c>
      <c r="C18" s="59" t="s">
        <v>201</v>
      </c>
      <c r="D18" s="69" t="s">
        <v>200</v>
      </c>
      <c r="E18" s="69" t="s">
        <v>200</v>
      </c>
      <c r="F18" s="70"/>
      <c r="G18" s="70"/>
      <c r="H18" s="60" t="s">
        <v>202</v>
      </c>
      <c r="I18" s="60" t="s">
        <v>203</v>
      </c>
      <c r="J18" s="61" t="s">
        <v>84</v>
      </c>
      <c r="K18" s="62">
        <f>IF(ISTEXT(J18),VLOOKUP(J18,'CRITERIO AMEF'!$B$3:$D$7,2,0),"")</f>
        <v>2</v>
      </c>
      <c r="L18" s="63" t="s">
        <v>86</v>
      </c>
      <c r="M18" s="64">
        <f>IF(ISTEXT(L18),VLOOKUP(L18,'CRITERIO AMEF'!$B$11:$D$15,2,0),"")</f>
        <v>3</v>
      </c>
      <c r="N18" s="65">
        <f t="shared" si="10"/>
        <v>6</v>
      </c>
      <c r="O18" s="65" t="str">
        <f t="shared" si="7"/>
        <v>RIESGO MEDIO</v>
      </c>
      <c r="P18" s="66" t="s">
        <v>129</v>
      </c>
      <c r="Q18" s="67" t="s">
        <v>204</v>
      </c>
      <c r="R18" s="65" t="s">
        <v>59</v>
      </c>
      <c r="S18" s="64">
        <f>IF(ISTEXT(R18),VLOOKUP(R18,'CRITERIO DAFP'!$B$19:$C$21,2,0))</f>
        <v>3</v>
      </c>
      <c r="T18" s="65" t="str">
        <f t="shared" si="6"/>
        <v>DEFICIENTE</v>
      </c>
      <c r="U18" s="61" t="s">
        <v>82</v>
      </c>
      <c r="V18" s="62">
        <f>IF(ISTEXT(U18),VLOOKUP(U18,'CRITERIO AMEF'!$B$3:$D$7,2,0),"")</f>
        <v>1</v>
      </c>
      <c r="W18" s="63" t="s">
        <v>86</v>
      </c>
      <c r="X18" s="64">
        <f>IF(ISTEXT(W18),VLOOKUP(W18,'CRITERIO AMEF'!$B$11:$D$15,2,0),"")</f>
        <v>3</v>
      </c>
      <c r="Y18" s="65">
        <f t="shared" si="8"/>
        <v>3</v>
      </c>
      <c r="Z18" s="65" t="str">
        <f t="shared" si="9"/>
        <v>RIESGO BAJO</v>
      </c>
      <c r="AA18" s="68" t="str">
        <f t="shared" si="5"/>
        <v>RIESGO CONTROLADO</v>
      </c>
      <c r="AB18" s="74" t="s">
        <v>68</v>
      </c>
      <c r="AC18" s="74"/>
      <c r="AD18" s="74"/>
      <c r="AE18" s="74"/>
      <c r="AF18" s="74"/>
      <c r="AG18" s="74"/>
      <c r="AH18" s="74"/>
      <c r="AI18" s="74"/>
      <c r="AJ18" s="76" t="s">
        <v>205</v>
      </c>
      <c r="AK18" s="76"/>
      <c r="AL18" s="76"/>
      <c r="AM18" s="76"/>
      <c r="AN18" s="76"/>
      <c r="AO18" s="76"/>
      <c r="AP18" s="76"/>
      <c r="AQ18" s="76"/>
    </row>
    <row r="19" spans="2:43" s="46" customFormat="1" ht="113.25" customHeight="1">
      <c r="B19" s="57"/>
      <c r="C19" s="59"/>
      <c r="D19" s="69"/>
      <c r="E19" s="59"/>
      <c r="F19" s="70"/>
      <c r="G19" s="70"/>
      <c r="H19" s="60"/>
      <c r="I19" s="60"/>
      <c r="J19" s="61"/>
      <c r="K19" s="62"/>
      <c r="L19" s="63"/>
      <c r="M19" s="64"/>
      <c r="N19" s="65"/>
      <c r="O19" s="65"/>
      <c r="P19" s="66"/>
      <c r="Q19" s="67"/>
      <c r="R19" s="65"/>
      <c r="S19" s="64"/>
      <c r="T19" s="65"/>
      <c r="U19" s="61"/>
      <c r="V19" s="62"/>
      <c r="W19" s="63"/>
      <c r="X19" s="64"/>
      <c r="Y19" s="65"/>
      <c r="Z19" s="65"/>
      <c r="AA19" s="68"/>
      <c r="AB19" s="74"/>
      <c r="AC19" s="74"/>
      <c r="AD19" s="74"/>
      <c r="AE19" s="74"/>
      <c r="AF19" s="74"/>
      <c r="AG19" s="74"/>
      <c r="AH19" s="74"/>
      <c r="AI19" s="74"/>
      <c r="AJ19" s="76"/>
      <c r="AK19" s="76"/>
      <c r="AL19" s="76"/>
      <c r="AM19" s="76"/>
      <c r="AN19" s="76"/>
      <c r="AO19" s="76"/>
      <c r="AP19" s="76"/>
      <c r="AQ19" s="76"/>
    </row>
    <row r="20" spans="2:43" s="46" customFormat="1" ht="113.25" customHeight="1">
      <c r="B20" s="57"/>
      <c r="C20" s="59"/>
      <c r="D20" s="69"/>
      <c r="E20" s="59"/>
      <c r="F20" s="70"/>
      <c r="G20" s="70"/>
      <c r="H20" s="60"/>
      <c r="I20" s="60"/>
      <c r="J20" s="61"/>
      <c r="K20" s="62"/>
      <c r="L20" s="63"/>
      <c r="M20" s="64"/>
      <c r="N20" s="65"/>
      <c r="O20" s="65"/>
      <c r="P20" s="66"/>
      <c r="Q20" s="67"/>
      <c r="R20" s="65"/>
      <c r="S20" s="64"/>
      <c r="T20" s="65"/>
      <c r="U20" s="61"/>
      <c r="V20" s="62"/>
      <c r="W20" s="63"/>
      <c r="X20" s="64"/>
      <c r="Y20" s="65"/>
      <c r="Z20" s="65"/>
      <c r="AA20" s="68"/>
      <c r="AB20" s="74"/>
      <c r="AC20" s="74"/>
      <c r="AD20" s="74"/>
      <c r="AE20" s="74"/>
      <c r="AF20" s="74"/>
      <c r="AG20" s="74"/>
      <c r="AH20" s="74"/>
      <c r="AI20" s="74"/>
      <c r="AJ20" s="75"/>
      <c r="AK20" s="75"/>
      <c r="AL20" s="75"/>
      <c r="AM20" s="75"/>
      <c r="AN20" s="75"/>
      <c r="AO20" s="75"/>
      <c r="AP20" s="75"/>
      <c r="AQ20" s="75"/>
    </row>
    <row r="21" spans="2:43" s="46" customFormat="1" ht="113.25" customHeight="1">
      <c r="B21" s="57"/>
      <c r="C21" s="59"/>
      <c r="D21" s="69"/>
      <c r="E21" s="59"/>
      <c r="F21" s="70"/>
      <c r="G21" s="70"/>
      <c r="H21" s="60"/>
      <c r="I21" s="60"/>
      <c r="J21" s="61"/>
      <c r="K21" s="62"/>
      <c r="L21" s="63"/>
      <c r="M21" s="64"/>
      <c r="N21" s="65"/>
      <c r="O21" s="65"/>
      <c r="P21" s="66"/>
      <c r="Q21" s="67"/>
      <c r="R21" s="65"/>
      <c r="S21" s="64"/>
      <c r="T21" s="65"/>
      <c r="U21" s="61"/>
      <c r="V21" s="62"/>
      <c r="W21" s="63"/>
      <c r="X21" s="64"/>
      <c r="Y21" s="65"/>
      <c r="Z21" s="65"/>
      <c r="AA21" s="68"/>
      <c r="AB21" s="74"/>
      <c r="AC21" s="74"/>
      <c r="AD21" s="74"/>
      <c r="AE21" s="74"/>
      <c r="AF21" s="74"/>
      <c r="AG21" s="74"/>
      <c r="AH21" s="74"/>
      <c r="AI21" s="74"/>
      <c r="AJ21" s="75"/>
      <c r="AK21" s="75"/>
      <c r="AL21" s="75"/>
      <c r="AM21" s="75"/>
      <c r="AN21" s="75"/>
      <c r="AO21" s="75"/>
      <c r="AP21" s="75"/>
      <c r="AQ21" s="75"/>
    </row>
    <row r="22" spans="2:43" s="46" customFormat="1" ht="113.25" customHeight="1">
      <c r="B22" s="57"/>
      <c r="C22" s="59"/>
      <c r="D22" s="69"/>
      <c r="E22" s="59"/>
      <c r="F22" s="70"/>
      <c r="G22" s="70"/>
      <c r="H22" s="60"/>
      <c r="I22" s="60"/>
      <c r="J22" s="61"/>
      <c r="K22" s="62"/>
      <c r="L22" s="63"/>
      <c r="M22" s="64"/>
      <c r="N22" s="65"/>
      <c r="O22" s="65"/>
      <c r="P22" s="66"/>
      <c r="Q22" s="67"/>
      <c r="R22" s="65"/>
      <c r="S22" s="64"/>
      <c r="T22" s="65"/>
      <c r="U22" s="61"/>
      <c r="V22" s="62"/>
      <c r="W22" s="63"/>
      <c r="X22" s="64"/>
      <c r="Y22" s="65"/>
      <c r="Z22" s="65"/>
      <c r="AA22" s="68"/>
      <c r="AB22" s="74"/>
      <c r="AC22" s="74"/>
      <c r="AD22" s="74"/>
      <c r="AE22" s="74"/>
      <c r="AF22" s="74"/>
      <c r="AG22" s="74"/>
      <c r="AH22" s="74"/>
      <c r="AI22" s="74"/>
      <c r="AJ22" s="75"/>
      <c r="AK22" s="75"/>
      <c r="AL22" s="75"/>
      <c r="AM22" s="75"/>
      <c r="AN22" s="75"/>
      <c r="AO22" s="75"/>
      <c r="AP22" s="75"/>
      <c r="AQ22" s="75"/>
    </row>
    <row r="23" spans="2:43" s="46" customFormat="1" ht="113.25" customHeight="1">
      <c r="B23" s="57"/>
      <c r="C23" s="59"/>
      <c r="D23" s="69"/>
      <c r="E23" s="59"/>
      <c r="F23" s="70"/>
      <c r="G23" s="70"/>
      <c r="H23" s="60"/>
      <c r="I23" s="60"/>
      <c r="J23" s="61"/>
      <c r="K23" s="62"/>
      <c r="L23" s="63"/>
      <c r="M23" s="64"/>
      <c r="N23" s="65"/>
      <c r="O23" s="65"/>
      <c r="P23" s="66"/>
      <c r="Q23" s="67"/>
      <c r="R23" s="65"/>
      <c r="S23" s="64"/>
      <c r="T23" s="65"/>
      <c r="U23" s="61"/>
      <c r="V23" s="62"/>
      <c r="W23" s="63"/>
      <c r="X23" s="64"/>
      <c r="Y23" s="65"/>
      <c r="Z23" s="65"/>
      <c r="AA23" s="68"/>
      <c r="AB23" s="74"/>
      <c r="AC23" s="74"/>
      <c r="AD23" s="74"/>
      <c r="AE23" s="74"/>
      <c r="AF23" s="74"/>
      <c r="AG23" s="74"/>
      <c r="AH23" s="74"/>
      <c r="AI23" s="74"/>
      <c r="AJ23" s="75"/>
      <c r="AK23" s="75"/>
      <c r="AL23" s="75"/>
      <c r="AM23" s="75"/>
      <c r="AN23" s="75"/>
      <c r="AO23" s="75"/>
      <c r="AP23" s="75"/>
      <c r="AQ23" s="75"/>
    </row>
    <row r="24" spans="2:43" s="46" customFormat="1" ht="113.25" customHeight="1">
      <c r="B24" s="57"/>
      <c r="C24" s="59"/>
      <c r="D24" s="49"/>
      <c r="E24" s="59"/>
      <c r="F24" s="70"/>
      <c r="G24" s="70"/>
      <c r="H24" s="60"/>
      <c r="I24" s="60"/>
      <c r="J24" s="61"/>
      <c r="K24" s="62"/>
      <c r="L24" s="63"/>
      <c r="M24" s="64"/>
      <c r="N24" s="65"/>
      <c r="O24" s="65"/>
      <c r="P24" s="66"/>
      <c r="Q24" s="67"/>
      <c r="R24" s="65"/>
      <c r="S24" s="64"/>
      <c r="T24" s="65"/>
      <c r="U24" s="61"/>
      <c r="V24" s="62"/>
      <c r="W24" s="63"/>
      <c r="X24" s="64"/>
      <c r="Y24" s="65"/>
      <c r="Z24" s="65"/>
      <c r="AA24" s="68"/>
      <c r="AB24" s="74"/>
      <c r="AC24" s="74"/>
      <c r="AD24" s="74"/>
      <c r="AE24" s="74"/>
      <c r="AF24" s="74"/>
      <c r="AG24" s="74"/>
      <c r="AH24" s="74"/>
      <c r="AI24" s="74"/>
      <c r="AJ24" s="75"/>
      <c r="AK24" s="75"/>
      <c r="AL24" s="75"/>
      <c r="AM24" s="75"/>
      <c r="AN24" s="75"/>
      <c r="AO24" s="75"/>
      <c r="AP24" s="75"/>
      <c r="AQ24" s="75"/>
    </row>
    <row r="25" spans="2:43" s="46" customFormat="1" ht="113.25" customHeight="1">
      <c r="B25" s="57"/>
      <c r="C25" s="59"/>
      <c r="D25" s="69"/>
      <c r="E25" s="59"/>
      <c r="F25" s="70"/>
      <c r="G25" s="70"/>
      <c r="H25" s="60"/>
      <c r="I25" s="60"/>
      <c r="J25" s="61"/>
      <c r="K25" s="62"/>
      <c r="L25" s="63"/>
      <c r="M25" s="64"/>
      <c r="N25" s="65"/>
      <c r="O25" s="65"/>
      <c r="P25" s="66"/>
      <c r="Q25" s="67"/>
      <c r="R25" s="65"/>
      <c r="S25" s="64"/>
      <c r="T25" s="65"/>
      <c r="U25" s="61"/>
      <c r="V25" s="62"/>
      <c r="W25" s="63"/>
      <c r="X25" s="64"/>
      <c r="Y25" s="65"/>
      <c r="Z25" s="65"/>
      <c r="AA25" s="68"/>
      <c r="AB25" s="74"/>
      <c r="AC25" s="74"/>
      <c r="AD25" s="74"/>
      <c r="AE25" s="74"/>
      <c r="AF25" s="74"/>
      <c r="AG25" s="74"/>
      <c r="AH25" s="74"/>
      <c r="AI25" s="74"/>
      <c r="AJ25" s="75"/>
      <c r="AK25" s="75"/>
      <c r="AL25" s="75"/>
      <c r="AM25" s="75"/>
      <c r="AN25" s="75"/>
      <c r="AO25" s="75"/>
      <c r="AP25" s="75"/>
      <c r="AQ25" s="75"/>
    </row>
    <row r="26" spans="2:43" s="46" customFormat="1" ht="113.25" customHeight="1">
      <c r="B26" s="57"/>
      <c r="C26" s="59"/>
      <c r="D26" s="69"/>
      <c r="E26" s="59"/>
      <c r="F26" s="70"/>
      <c r="G26" s="70"/>
      <c r="H26" s="60"/>
      <c r="I26" s="60"/>
      <c r="J26" s="61"/>
      <c r="K26" s="62"/>
      <c r="L26" s="63"/>
      <c r="M26" s="64"/>
      <c r="N26" s="65"/>
      <c r="O26" s="65"/>
      <c r="P26" s="66"/>
      <c r="Q26" s="67"/>
      <c r="R26" s="65"/>
      <c r="S26" s="64"/>
      <c r="T26" s="65"/>
      <c r="U26" s="61"/>
      <c r="V26" s="62"/>
      <c r="W26" s="63"/>
      <c r="X26" s="64"/>
      <c r="Y26" s="65"/>
      <c r="Z26" s="65"/>
      <c r="AA26" s="68"/>
      <c r="AB26" s="74"/>
      <c r="AC26" s="74"/>
      <c r="AD26" s="74"/>
      <c r="AE26" s="74"/>
      <c r="AF26" s="74"/>
      <c r="AG26" s="74"/>
      <c r="AH26" s="74"/>
      <c r="AI26" s="74"/>
      <c r="AJ26" s="75"/>
      <c r="AK26" s="75"/>
      <c r="AL26" s="75"/>
      <c r="AM26" s="75"/>
      <c r="AN26" s="75"/>
      <c r="AO26" s="75"/>
      <c r="AP26" s="75"/>
      <c r="AQ26" s="75"/>
    </row>
    <row r="27" spans="2:43" s="46" customFormat="1" ht="113.25" customHeight="1">
      <c r="B27" s="57"/>
      <c r="C27" s="59"/>
      <c r="D27" s="69"/>
      <c r="E27" s="59"/>
      <c r="F27" s="70"/>
      <c r="G27" s="70"/>
      <c r="H27" s="60"/>
      <c r="I27" s="60"/>
      <c r="J27" s="61"/>
      <c r="K27" s="62"/>
      <c r="L27" s="63"/>
      <c r="M27" s="64"/>
      <c r="N27" s="65"/>
      <c r="O27" s="65"/>
      <c r="P27" s="66"/>
      <c r="Q27" s="67"/>
      <c r="R27" s="65"/>
      <c r="S27" s="64"/>
      <c r="T27" s="65"/>
      <c r="U27" s="61"/>
      <c r="V27" s="62"/>
      <c r="W27" s="63"/>
      <c r="X27" s="64"/>
      <c r="Y27" s="65"/>
      <c r="Z27" s="65"/>
      <c r="AA27" s="68"/>
      <c r="AB27" s="74"/>
      <c r="AC27" s="74"/>
      <c r="AD27" s="74"/>
      <c r="AE27" s="74"/>
      <c r="AF27" s="74"/>
      <c r="AG27" s="74"/>
      <c r="AH27" s="74"/>
      <c r="AI27" s="74"/>
      <c r="AJ27" s="75"/>
      <c r="AK27" s="75"/>
      <c r="AL27" s="75"/>
      <c r="AM27" s="75"/>
      <c r="AN27" s="75"/>
      <c r="AO27" s="75"/>
      <c r="AP27" s="75"/>
      <c r="AQ27" s="75"/>
    </row>
    <row r="28" spans="2:43" s="46" customFormat="1" ht="113.25" customHeight="1">
      <c r="B28" s="57"/>
      <c r="C28" s="59"/>
      <c r="D28" s="69"/>
      <c r="E28" s="59"/>
      <c r="F28" s="70"/>
      <c r="G28" s="70"/>
      <c r="H28" s="60"/>
      <c r="I28" s="60"/>
      <c r="J28" s="61"/>
      <c r="K28" s="62"/>
      <c r="L28" s="63"/>
      <c r="M28" s="64"/>
      <c r="N28" s="65"/>
      <c r="O28" s="65"/>
      <c r="P28" s="66"/>
      <c r="Q28" s="67"/>
      <c r="R28" s="65"/>
      <c r="S28" s="64"/>
      <c r="T28" s="65"/>
      <c r="U28" s="61"/>
      <c r="V28" s="62"/>
      <c r="W28" s="63"/>
      <c r="X28" s="64"/>
      <c r="Y28" s="65"/>
      <c r="Z28" s="65"/>
      <c r="AA28" s="68"/>
      <c r="AB28" s="74"/>
      <c r="AC28" s="74"/>
      <c r="AD28" s="74"/>
      <c r="AE28" s="74"/>
      <c r="AF28" s="74"/>
      <c r="AG28" s="74"/>
      <c r="AH28" s="74"/>
      <c r="AI28" s="74"/>
      <c r="AJ28" s="75"/>
      <c r="AK28" s="75"/>
      <c r="AL28" s="75"/>
      <c r="AM28" s="75"/>
      <c r="AN28" s="75"/>
      <c r="AO28" s="75"/>
      <c r="AP28" s="75"/>
      <c r="AQ28" s="75"/>
    </row>
    <row r="29" spans="2:43" s="46" customFormat="1" ht="113.25" customHeight="1">
      <c r="B29" s="57"/>
      <c r="C29" s="59"/>
      <c r="D29" s="69"/>
      <c r="E29" s="59"/>
      <c r="F29" s="70"/>
      <c r="G29" s="70"/>
      <c r="H29" s="60"/>
      <c r="I29" s="60"/>
      <c r="J29" s="61"/>
      <c r="K29" s="62"/>
      <c r="L29" s="63"/>
      <c r="M29" s="64"/>
      <c r="N29" s="65"/>
      <c r="O29" s="65"/>
      <c r="P29" s="66"/>
      <c r="Q29" s="67"/>
      <c r="R29" s="65"/>
      <c r="S29" s="64"/>
      <c r="T29" s="65"/>
      <c r="U29" s="61"/>
      <c r="V29" s="62"/>
      <c r="W29" s="63"/>
      <c r="X29" s="64"/>
      <c r="Y29" s="65"/>
      <c r="Z29" s="65"/>
      <c r="AA29" s="68"/>
      <c r="AB29" s="74"/>
      <c r="AC29" s="74"/>
      <c r="AD29" s="74"/>
      <c r="AE29" s="74"/>
      <c r="AF29" s="74"/>
      <c r="AG29" s="74"/>
      <c r="AH29" s="74"/>
      <c r="AI29" s="74"/>
      <c r="AJ29" s="75"/>
      <c r="AK29" s="75"/>
      <c r="AL29" s="75"/>
      <c r="AM29" s="75"/>
      <c r="AN29" s="75"/>
      <c r="AO29" s="75"/>
      <c r="AP29" s="75"/>
      <c r="AQ29" s="75"/>
    </row>
    <row r="30" spans="2:43" s="46" customFormat="1" ht="113.25" customHeight="1">
      <c r="B30" s="57"/>
      <c r="C30" s="59"/>
      <c r="D30" s="69"/>
      <c r="E30" s="59"/>
      <c r="F30" s="70"/>
      <c r="G30" s="70"/>
      <c r="H30" s="60"/>
      <c r="I30" s="60"/>
      <c r="J30" s="61"/>
      <c r="K30" s="62"/>
      <c r="L30" s="63"/>
      <c r="M30" s="64"/>
      <c r="N30" s="65"/>
      <c r="O30" s="65"/>
      <c r="P30" s="66"/>
      <c r="Q30" s="67"/>
      <c r="R30" s="65"/>
      <c r="S30" s="64"/>
      <c r="T30" s="65"/>
      <c r="U30" s="61"/>
      <c r="V30" s="62"/>
      <c r="W30" s="63"/>
      <c r="X30" s="64"/>
      <c r="Y30" s="65"/>
      <c r="Z30" s="65"/>
      <c r="AA30" s="68"/>
      <c r="AB30" s="74"/>
      <c r="AC30" s="74"/>
      <c r="AD30" s="74"/>
      <c r="AE30" s="74"/>
      <c r="AF30" s="74"/>
      <c r="AG30" s="74"/>
      <c r="AH30" s="74"/>
      <c r="AI30" s="74"/>
      <c r="AJ30" s="75"/>
      <c r="AK30" s="75"/>
      <c r="AL30" s="75"/>
      <c r="AM30" s="75"/>
      <c r="AN30" s="75"/>
      <c r="AO30" s="75"/>
      <c r="AP30" s="75"/>
      <c r="AQ30" s="75"/>
    </row>
    <row r="31" spans="2:43" s="46" customFormat="1" ht="113.25" customHeight="1">
      <c r="B31" s="57"/>
      <c r="C31" s="59"/>
      <c r="D31" s="69"/>
      <c r="E31" s="59"/>
      <c r="F31" s="70"/>
      <c r="G31" s="70"/>
      <c r="H31" s="60"/>
      <c r="I31" s="60"/>
      <c r="J31" s="61"/>
      <c r="K31" s="62"/>
      <c r="L31" s="63"/>
      <c r="M31" s="64"/>
      <c r="N31" s="65"/>
      <c r="O31" s="65"/>
      <c r="P31" s="66"/>
      <c r="Q31" s="67"/>
      <c r="R31" s="65"/>
      <c r="S31" s="64"/>
      <c r="T31" s="65"/>
      <c r="U31" s="61"/>
      <c r="V31" s="62"/>
      <c r="W31" s="63"/>
      <c r="X31" s="64"/>
      <c r="Y31" s="65"/>
      <c r="Z31" s="65"/>
      <c r="AA31" s="68"/>
      <c r="AB31" s="74"/>
      <c r="AC31" s="74"/>
      <c r="AD31" s="74"/>
      <c r="AE31" s="74"/>
      <c r="AF31" s="74"/>
      <c r="AG31" s="74"/>
      <c r="AH31" s="74"/>
      <c r="AI31" s="74"/>
      <c r="AJ31" s="75"/>
      <c r="AK31" s="75"/>
      <c r="AL31" s="75"/>
      <c r="AM31" s="75"/>
      <c r="AN31" s="75"/>
      <c r="AO31" s="75"/>
      <c r="AP31" s="75"/>
      <c r="AQ31" s="75"/>
    </row>
    <row r="32" spans="2:43" s="46" customFormat="1" ht="113.25" customHeight="1">
      <c r="B32" s="57"/>
      <c r="C32" s="59"/>
      <c r="D32" s="69"/>
      <c r="E32" s="59"/>
      <c r="F32" s="70"/>
      <c r="G32" s="70"/>
      <c r="H32" s="60"/>
      <c r="I32" s="60"/>
      <c r="J32" s="61"/>
      <c r="K32" s="62"/>
      <c r="L32" s="63"/>
      <c r="M32" s="64"/>
      <c r="N32" s="65"/>
      <c r="O32" s="65"/>
      <c r="P32" s="66"/>
      <c r="Q32" s="67"/>
      <c r="R32" s="65"/>
      <c r="S32" s="64"/>
      <c r="T32" s="65"/>
      <c r="U32" s="61"/>
      <c r="V32" s="62"/>
      <c r="W32" s="63"/>
      <c r="X32" s="64"/>
      <c r="Y32" s="65"/>
      <c r="Z32" s="65"/>
      <c r="AA32" s="68"/>
      <c r="AB32" s="74"/>
      <c r="AC32" s="74"/>
      <c r="AD32" s="74"/>
      <c r="AE32" s="74"/>
      <c r="AF32" s="74"/>
      <c r="AG32" s="74"/>
      <c r="AH32" s="74"/>
      <c r="AI32" s="74"/>
      <c r="AJ32" s="75"/>
      <c r="AK32" s="75"/>
      <c r="AL32" s="75"/>
      <c r="AM32" s="75"/>
      <c r="AN32" s="75"/>
      <c r="AO32" s="75"/>
      <c r="AP32" s="75"/>
      <c r="AQ32" s="75"/>
    </row>
  </sheetData>
  <mergeCells count="64">
    <mergeCell ref="AJ28:AQ28"/>
    <mergeCell ref="AJ23:AQ23"/>
    <mergeCell ref="AJ24:AQ24"/>
    <mergeCell ref="AJ25:AQ25"/>
    <mergeCell ref="AJ26:AQ26"/>
    <mergeCell ref="AJ27:AQ27"/>
    <mergeCell ref="AJ9:AQ9"/>
    <mergeCell ref="AJ10:AQ10"/>
    <mergeCell ref="AJ11:AQ11"/>
    <mergeCell ref="AJ12:AQ12"/>
    <mergeCell ref="AP2:AP4"/>
    <mergeCell ref="AQ2:AQ4"/>
    <mergeCell ref="AA7:AQ7"/>
    <mergeCell ref="E6:AO6"/>
    <mergeCell ref="E2:AO5"/>
    <mergeCell ref="AJ8:AQ8"/>
    <mergeCell ref="AB9:AI9"/>
    <mergeCell ref="AB10:AI10"/>
    <mergeCell ref="AB11:AI11"/>
    <mergeCell ref="AB12:AI12"/>
    <mergeCell ref="AB19:AI19"/>
    <mergeCell ref="AB23:AI23"/>
    <mergeCell ref="AB27:AI27"/>
    <mergeCell ref="AB15:AI15"/>
    <mergeCell ref="AB16:AI16"/>
    <mergeCell ref="AB17:AI17"/>
    <mergeCell ref="AB18:AI18"/>
    <mergeCell ref="AB20:AI20"/>
    <mergeCell ref="AB25:AI25"/>
    <mergeCell ref="AB26:AI26"/>
    <mergeCell ref="AB21:AI21"/>
    <mergeCell ref="B2:D6"/>
    <mergeCell ref="AB8:AI8"/>
    <mergeCell ref="B7:I7"/>
    <mergeCell ref="J7:O7"/>
    <mergeCell ref="P7:Z7"/>
    <mergeCell ref="J8:K8"/>
    <mergeCell ref="L8:M8"/>
    <mergeCell ref="U8:V8"/>
    <mergeCell ref="W8:X8"/>
    <mergeCell ref="R8:S8"/>
    <mergeCell ref="AJ13:AQ13"/>
    <mergeCell ref="AB28:AI28"/>
    <mergeCell ref="AB29:AI29"/>
    <mergeCell ref="AB13:AI13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AB14:AI14"/>
    <mergeCell ref="AB22:AI22"/>
    <mergeCell ref="AB24:AI24"/>
    <mergeCell ref="AB30:AI30"/>
    <mergeCell ref="AJ29:AQ29"/>
    <mergeCell ref="AJ30:AQ30"/>
    <mergeCell ref="AB31:AI31"/>
    <mergeCell ref="AB32:AI32"/>
    <mergeCell ref="AJ31:AQ31"/>
    <mergeCell ref="AJ32:AQ32"/>
  </mergeCells>
  <conditionalFormatting sqref="AA14:AA27 R9:R32 AA9:AB13">
    <cfRule type="cellIs" dxfId="68" priority="841" operator="between">
      <formula>15</formula>
      <formula>100</formula>
    </cfRule>
    <cfRule type="cellIs" dxfId="67" priority="842" operator="between">
      <formula>4</formula>
      <formula>14</formula>
    </cfRule>
    <cfRule type="cellIs" dxfId="66" priority="843" operator="between">
      <formula>1</formula>
      <formula>3</formula>
    </cfRule>
  </conditionalFormatting>
  <conditionalFormatting sqref="Y9:Y27 N9:N27">
    <cfRule type="cellIs" dxfId="65" priority="835" operator="between">
      <formula>15</formula>
      <formula>25</formula>
    </cfRule>
    <cfRule type="cellIs" dxfId="64" priority="836" operator="between">
      <formula>4</formula>
      <formula>14</formula>
    </cfRule>
    <cfRule type="cellIs" dxfId="63" priority="837" operator="between">
      <formula>1</formula>
      <formula>3</formula>
    </cfRule>
  </conditionalFormatting>
  <conditionalFormatting sqref="T9:T27">
    <cfRule type="containsText" dxfId="62" priority="484" operator="containsText" text="INEXISTENTE">
      <formula>NOT(ISERROR(SEARCH("INEXISTENTE",T9)))</formula>
    </cfRule>
    <cfRule type="containsText" dxfId="61" priority="485" operator="containsText" text="DEFICIENTE">
      <formula>NOT(ISERROR(SEARCH("DEFICIENTE",T9)))</formula>
    </cfRule>
    <cfRule type="containsText" dxfId="60" priority="486" operator="containsText" text="SUFICIENTE">
      <formula>NOT(ISERROR(SEARCH("SUFICIENTE",T9)))</formula>
    </cfRule>
  </conditionalFormatting>
  <conditionalFormatting sqref="O9:O27 Z9:Z27">
    <cfRule type="containsText" dxfId="59" priority="334" operator="containsText" text="RIESGO ALTO">
      <formula>NOT(ISERROR(SEARCH("RIESGO ALTO",O9)))</formula>
    </cfRule>
    <cfRule type="containsText" dxfId="58" priority="335" operator="containsText" text="RIESGO MEDIO">
      <formula>NOT(ISERROR(SEARCH("RIESGO MEDIO",O9)))</formula>
    </cfRule>
    <cfRule type="containsText" dxfId="57" priority="336" operator="containsText" text="RIESGO BAJO">
      <formula>NOT(ISERROR(SEARCH("RIESGO BAJO",O9)))</formula>
    </cfRule>
  </conditionalFormatting>
  <conditionalFormatting sqref="AB26">
    <cfRule type="cellIs" dxfId="56" priority="196" operator="between">
      <formula>15</formula>
      <formula>100</formula>
    </cfRule>
    <cfRule type="cellIs" dxfId="55" priority="197" operator="between">
      <formula>4</formula>
      <formula>14</formula>
    </cfRule>
    <cfRule type="cellIs" dxfId="54" priority="198" operator="between">
      <formula>1</formula>
      <formula>3</formula>
    </cfRule>
  </conditionalFormatting>
  <conditionalFormatting sqref="AB14">
    <cfRule type="cellIs" dxfId="53" priority="262" operator="between">
      <formula>15</formula>
      <formula>100</formula>
    </cfRule>
    <cfRule type="cellIs" dxfId="52" priority="263" operator="between">
      <formula>4</formula>
      <formula>14</formula>
    </cfRule>
    <cfRule type="cellIs" dxfId="51" priority="264" operator="between">
      <formula>1</formula>
      <formula>3</formula>
    </cfRule>
  </conditionalFormatting>
  <conditionalFormatting sqref="AB15">
    <cfRule type="cellIs" dxfId="50" priority="259" operator="between">
      <formula>15</formula>
      <formula>100</formula>
    </cfRule>
    <cfRule type="cellIs" dxfId="49" priority="260" operator="between">
      <formula>4</formula>
      <formula>14</formula>
    </cfRule>
    <cfRule type="cellIs" dxfId="48" priority="261" operator="between">
      <formula>1</formula>
      <formula>3</formula>
    </cfRule>
  </conditionalFormatting>
  <conditionalFormatting sqref="AB16">
    <cfRule type="cellIs" dxfId="47" priority="256" operator="between">
      <formula>15</formula>
      <formula>100</formula>
    </cfRule>
    <cfRule type="cellIs" dxfId="46" priority="257" operator="between">
      <formula>4</formula>
      <formula>14</formula>
    </cfRule>
    <cfRule type="cellIs" dxfId="45" priority="258" operator="between">
      <formula>1</formula>
      <formula>3</formula>
    </cfRule>
  </conditionalFormatting>
  <conditionalFormatting sqref="AB17">
    <cfRule type="cellIs" dxfId="44" priority="253" operator="between">
      <formula>15</formula>
      <formula>100</formula>
    </cfRule>
    <cfRule type="cellIs" dxfId="43" priority="254" operator="between">
      <formula>4</formula>
      <formula>14</formula>
    </cfRule>
    <cfRule type="cellIs" dxfId="42" priority="255" operator="between">
      <formula>1</formula>
      <formula>3</formula>
    </cfRule>
  </conditionalFormatting>
  <conditionalFormatting sqref="AB18">
    <cfRule type="cellIs" dxfId="41" priority="250" operator="between">
      <formula>15</formula>
      <formula>100</formula>
    </cfRule>
    <cfRule type="cellIs" dxfId="40" priority="251" operator="between">
      <formula>4</formula>
      <formula>14</formula>
    </cfRule>
    <cfRule type="cellIs" dxfId="39" priority="252" operator="between">
      <formula>1</formula>
      <formula>3</formula>
    </cfRule>
  </conditionalFormatting>
  <conditionalFormatting sqref="AB19">
    <cfRule type="cellIs" dxfId="38" priority="247" operator="between">
      <formula>15</formula>
      <formula>100</formula>
    </cfRule>
    <cfRule type="cellIs" dxfId="37" priority="248" operator="between">
      <formula>4</formula>
      <formula>14</formula>
    </cfRule>
    <cfRule type="cellIs" dxfId="36" priority="249" operator="between">
      <formula>1</formula>
      <formula>3</formula>
    </cfRule>
  </conditionalFormatting>
  <conditionalFormatting sqref="AB20">
    <cfRule type="cellIs" dxfId="35" priority="244" operator="between">
      <formula>15</formula>
      <formula>100</formula>
    </cfRule>
    <cfRule type="cellIs" dxfId="34" priority="245" operator="between">
      <formula>4</formula>
      <formula>14</formula>
    </cfRule>
    <cfRule type="cellIs" dxfId="33" priority="246" operator="between">
      <formula>1</formula>
      <formula>3</formula>
    </cfRule>
  </conditionalFormatting>
  <conditionalFormatting sqref="AB21">
    <cfRule type="cellIs" dxfId="32" priority="238" operator="between">
      <formula>15</formula>
      <formula>100</formula>
    </cfRule>
    <cfRule type="cellIs" dxfId="31" priority="239" operator="between">
      <formula>4</formula>
      <formula>14</formula>
    </cfRule>
    <cfRule type="cellIs" dxfId="30" priority="240" operator="between">
      <formula>1</formula>
      <formula>3</formula>
    </cfRule>
  </conditionalFormatting>
  <conditionalFormatting sqref="AB22">
    <cfRule type="cellIs" dxfId="29" priority="235" operator="between">
      <formula>15</formula>
      <formula>100</formula>
    </cfRule>
    <cfRule type="cellIs" dxfId="28" priority="236" operator="between">
      <formula>4</formula>
      <formula>14</formula>
    </cfRule>
    <cfRule type="cellIs" dxfId="27" priority="237" operator="between">
      <formula>1</formula>
      <formula>3</formula>
    </cfRule>
  </conditionalFormatting>
  <conditionalFormatting sqref="AB23">
    <cfRule type="cellIs" dxfId="26" priority="208" operator="between">
      <formula>15</formula>
      <formula>100</formula>
    </cfRule>
    <cfRule type="cellIs" dxfId="25" priority="209" operator="between">
      <formula>4</formula>
      <formula>14</formula>
    </cfRule>
    <cfRule type="cellIs" dxfId="24" priority="210" operator="between">
      <formula>1</formula>
      <formula>3</formula>
    </cfRule>
  </conditionalFormatting>
  <conditionalFormatting sqref="AB24">
    <cfRule type="cellIs" dxfId="23" priority="205" operator="between">
      <formula>15</formula>
      <formula>100</formula>
    </cfRule>
    <cfRule type="cellIs" dxfId="22" priority="206" operator="between">
      <formula>4</formula>
      <formula>14</formula>
    </cfRule>
    <cfRule type="cellIs" dxfId="21" priority="207" operator="between">
      <formula>1</formula>
      <formula>3</formula>
    </cfRule>
  </conditionalFormatting>
  <conditionalFormatting sqref="AB25">
    <cfRule type="cellIs" dxfId="20" priority="199" operator="between">
      <formula>15</formula>
      <formula>100</formula>
    </cfRule>
    <cfRule type="cellIs" dxfId="19" priority="200" operator="between">
      <formula>4</formula>
      <formula>14</formula>
    </cfRule>
    <cfRule type="cellIs" dxfId="18" priority="201" operator="between">
      <formula>1</formula>
      <formula>3</formula>
    </cfRule>
  </conditionalFormatting>
  <conditionalFormatting sqref="AB27">
    <cfRule type="cellIs" dxfId="17" priority="193" operator="between">
      <formula>15</formula>
      <formula>100</formula>
    </cfRule>
    <cfRule type="cellIs" dxfId="16" priority="194" operator="between">
      <formula>4</formula>
      <formula>14</formula>
    </cfRule>
    <cfRule type="cellIs" dxfId="15" priority="195" operator="between">
      <formula>1</formula>
      <formula>3</formula>
    </cfRule>
  </conditionalFormatting>
  <conditionalFormatting sqref="AA28:AA32">
    <cfRule type="cellIs" dxfId="14" priority="16" operator="between">
      <formula>15</formula>
      <formula>100</formula>
    </cfRule>
    <cfRule type="cellIs" dxfId="13" priority="17" operator="between">
      <formula>4</formula>
      <formula>14</formula>
    </cfRule>
    <cfRule type="cellIs" dxfId="12" priority="18" operator="between">
      <formula>1</formula>
      <formula>3</formula>
    </cfRule>
  </conditionalFormatting>
  <conditionalFormatting sqref="N28:N32 Y28:Y32">
    <cfRule type="cellIs" dxfId="11" priority="13" operator="between">
      <formula>15</formula>
      <formula>25</formula>
    </cfRule>
    <cfRule type="cellIs" dxfId="10" priority="14" operator="between">
      <formula>4</formula>
      <formula>14</formula>
    </cfRule>
    <cfRule type="cellIs" dxfId="9" priority="15" operator="between">
      <formula>1</formula>
      <formula>3</formula>
    </cfRule>
  </conditionalFormatting>
  <conditionalFormatting sqref="T28:T32">
    <cfRule type="containsText" dxfId="8" priority="10" operator="containsText" text="INEXISTENTE">
      <formula>NOT(ISERROR(SEARCH("INEXISTENTE",T28)))</formula>
    </cfRule>
    <cfRule type="containsText" dxfId="7" priority="11" operator="containsText" text="DEFICIENTE">
      <formula>NOT(ISERROR(SEARCH("DEFICIENTE",T28)))</formula>
    </cfRule>
    <cfRule type="containsText" dxfId="6" priority="12" operator="containsText" text="SUFICIENTE">
      <formula>NOT(ISERROR(SEARCH("SUFICIENTE",T28)))</formula>
    </cfRule>
  </conditionalFormatting>
  <conditionalFormatting sqref="O28:O32 Z28:Z32">
    <cfRule type="containsText" dxfId="5" priority="7" operator="containsText" text="RIESGO ALTO">
      <formula>NOT(ISERROR(SEARCH("RIESGO ALTO",O28)))</formula>
    </cfRule>
    <cfRule type="containsText" dxfId="4" priority="8" operator="containsText" text="RIESGO MEDIO">
      <formula>NOT(ISERROR(SEARCH("RIESGO MEDIO",O28)))</formula>
    </cfRule>
    <cfRule type="containsText" dxfId="3" priority="9" operator="containsText" text="RIESGO BAJO">
      <formula>NOT(ISERROR(SEARCH("RIESGO BAJO",O28)))</formula>
    </cfRule>
  </conditionalFormatting>
  <conditionalFormatting sqref="AB28:AB32">
    <cfRule type="cellIs" dxfId="2" priority="1" operator="between">
      <formula>15</formula>
      <formula>100</formula>
    </cfRule>
    <cfRule type="cellIs" dxfId="1" priority="2" operator="between">
      <formula>4</formula>
      <formula>14</formula>
    </cfRule>
    <cfRule type="cellIs" dxfId="0" priority="3" operator="between">
      <formula>1</formula>
      <formula>3</formula>
    </cfRule>
  </conditionalFormatting>
  <dataValidations count="2">
    <dataValidation type="list" allowBlank="1" showInputMessage="1" showErrorMessage="1" sqref="G15:G32 G9:G12">
      <formula1>"Integralidad, Confidencialidad, Disponibilidad, N/A"</formula1>
    </dataValidation>
    <dataValidation type="list" allowBlank="1" showInputMessage="1" showErrorMessage="1" sqref="P9:P32">
      <formula1>CONTROL</formula1>
    </dataValidation>
  </dataValidations>
  <pageMargins left="0.7" right="0.7" top="0.75" bottom="0.75" header="0.3" footer="0.3"/>
  <pageSetup scale="74" orientation="landscape" r:id="rId1"/>
  <colBreaks count="2" manualBreakCount="2">
    <brk id="7" max="1048575" man="1"/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'CRITERIO AMEF'!$B$18:$B$20</xm:f>
          </x14:formula1>
          <xm:sqref>R9:R35</xm:sqref>
        </x14:dataValidation>
        <x14:dataValidation type="list" allowBlank="1" showInputMessage="1" showErrorMessage="1">
          <x14:formula1>
            <xm:f>'CRITERIO DAFP'!$R$3:$R$6</xm:f>
          </x14:formula1>
          <xm:sqref>AB9:AB30</xm:sqref>
        </x14:dataValidation>
        <x14:dataValidation type="list" allowBlank="1" showInputMessage="1" showErrorMessage="1">
          <x14:formula1>
            <xm:f>'CRITERIO AMEF'!$B$3:$B$7</xm:f>
          </x14:formula1>
          <xm:sqref>U9:U30 J9:J35</xm:sqref>
        </x14:dataValidation>
        <x14:dataValidation type="list" allowBlank="1" showInputMessage="1" showErrorMessage="1">
          <x14:formula1>
            <xm:f>'CRITERIO AMEF'!$B$11:$B$15</xm:f>
          </x14:formula1>
          <xm:sqref>L9:L30 W9:W30</xm:sqref>
        </x14:dataValidation>
        <x14:dataValidation type="list" allowBlank="1" showInputMessage="1" showErrorMessage="1">
          <x14:formula1>
            <xm:f>'CRITERIO AMEF'!$B$24:$B$38</xm:f>
          </x14:formula1>
          <xm:sqref>D9:D30</xm:sqref>
        </x14:dataValidation>
        <x14:dataValidation type="list" allowBlank="1" showInputMessage="1" showErrorMessage="1">
          <x14:formula1>
            <xm:f>'C:\Users\sig\Downloads\[FOR-DES-14_MATRIZ_DE_RIESGO_SGSST - AMB (2) (1) (1).xlsx]CRITERIO AMEF'!#REF!</xm:f>
          </x14:formula1>
          <xm:sqref>D31:D35</xm:sqref>
        </x14:dataValidation>
        <x14:dataValidation type="list" allowBlank="1" showInputMessage="1" showErrorMessage="1">
          <x14:formula1>
            <xm:f>'C:\Users\sig\Downloads\[FOR-DES-14_MATRIZ_DE_RIESGO_SGSST - AMB (2) (1) (1).xlsx]CRITERIO DAFP'!#REF!</xm:f>
          </x14:formula1>
          <xm:sqref>AB31:AB35 U31:U35 L31:L35 W31:W35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8"/>
  <sheetViews>
    <sheetView showGridLines="0" workbookViewId="0">
      <selection activeCell="B4" sqref="B4"/>
    </sheetView>
  </sheetViews>
  <sheetFormatPr baseColWidth="10" defaultRowHeight="15"/>
  <cols>
    <col min="1" max="1" width="2.85546875" customWidth="1"/>
    <col min="2" max="2" width="18.28515625" customWidth="1"/>
    <col min="3" max="3" width="8.140625" customWidth="1"/>
    <col min="4" max="4" width="29" customWidth="1"/>
    <col min="5" max="5" width="4.5703125" customWidth="1"/>
    <col min="6" max="6" width="7.85546875" customWidth="1"/>
    <col min="7" max="7" width="6.85546875" customWidth="1"/>
    <col min="13" max="13" width="2" customWidth="1"/>
    <col min="14" max="14" width="17.140625" customWidth="1"/>
    <col min="15" max="15" width="12.42578125" customWidth="1"/>
    <col min="16" max="16" width="2.140625" customWidth="1"/>
    <col min="17" max="17" width="20.42578125" customWidth="1"/>
  </cols>
  <sheetData>
    <row r="2" spans="2:22" ht="33" customHeight="1">
      <c r="B2" s="106" t="s">
        <v>92</v>
      </c>
      <c r="C2" s="107"/>
      <c r="D2" s="108"/>
      <c r="F2" s="12"/>
      <c r="G2" s="12"/>
      <c r="H2" s="109" t="s">
        <v>9</v>
      </c>
      <c r="I2" s="110"/>
      <c r="J2" s="110"/>
      <c r="K2" s="110"/>
      <c r="L2" s="111"/>
      <c r="Q2" s="106" t="s">
        <v>65</v>
      </c>
      <c r="R2" s="107"/>
      <c r="S2" s="107"/>
      <c r="T2" s="107"/>
      <c r="U2" s="107"/>
      <c r="V2" s="108"/>
    </row>
    <row r="3" spans="2:22" ht="34.5" customHeight="1">
      <c r="B3" s="32" t="s">
        <v>82</v>
      </c>
      <c r="C3" s="28">
        <v>1</v>
      </c>
      <c r="D3" s="30" t="s">
        <v>83</v>
      </c>
      <c r="F3" s="13"/>
      <c r="G3" s="13"/>
      <c r="H3" s="14">
        <v>1</v>
      </c>
      <c r="I3" s="14">
        <v>2</v>
      </c>
      <c r="J3" s="14">
        <v>3</v>
      </c>
      <c r="K3" s="14">
        <v>4</v>
      </c>
      <c r="L3" s="14">
        <v>5</v>
      </c>
      <c r="Q3" s="33" t="s">
        <v>66</v>
      </c>
      <c r="R3" s="112" t="s">
        <v>67</v>
      </c>
      <c r="S3" s="112"/>
      <c r="T3" s="112"/>
      <c r="U3" s="112"/>
      <c r="V3" s="112"/>
    </row>
    <row r="4" spans="2:22" ht="33" customHeight="1">
      <c r="B4" s="32" t="s">
        <v>84</v>
      </c>
      <c r="C4" s="28">
        <v>2</v>
      </c>
      <c r="D4" s="31" t="s">
        <v>85</v>
      </c>
      <c r="F4" s="113" t="s">
        <v>61</v>
      </c>
      <c r="G4" s="15">
        <v>1</v>
      </c>
      <c r="H4" s="16">
        <f ca="1">$K$4*H3</f>
        <v>1</v>
      </c>
      <c r="I4" s="16">
        <f ca="1">$K$4*I3</f>
        <v>2</v>
      </c>
      <c r="J4" s="16">
        <f ca="1">$K$4*J3</f>
        <v>3</v>
      </c>
      <c r="K4" s="17">
        <f ca="1">$K$4*K3</f>
        <v>4</v>
      </c>
      <c r="L4" s="17">
        <f ca="1">$K$4*L3</f>
        <v>5</v>
      </c>
      <c r="N4" s="20" t="s">
        <v>62</v>
      </c>
      <c r="O4" s="19" t="s">
        <v>80</v>
      </c>
      <c r="Q4" s="33" t="s">
        <v>68</v>
      </c>
      <c r="R4" s="112" t="s">
        <v>69</v>
      </c>
      <c r="S4" s="112"/>
      <c r="T4" s="112"/>
      <c r="U4" s="112"/>
      <c r="V4" s="112"/>
    </row>
    <row r="5" spans="2:22" ht="47.25" customHeight="1">
      <c r="B5" s="32" t="s">
        <v>86</v>
      </c>
      <c r="C5" s="28">
        <v>3</v>
      </c>
      <c r="D5" s="31" t="s">
        <v>87</v>
      </c>
      <c r="F5" s="114"/>
      <c r="G5" s="15">
        <v>2</v>
      </c>
      <c r="H5" s="16">
        <f ca="1">$K$5*H3</f>
        <v>2</v>
      </c>
      <c r="I5" s="17">
        <f ca="1">$K$5*I3</f>
        <v>4</v>
      </c>
      <c r="J5" s="17">
        <f ca="1">$K$5*J3</f>
        <v>6</v>
      </c>
      <c r="K5" s="17">
        <f ca="1">$K$5*K3</f>
        <v>8</v>
      </c>
      <c r="L5" s="17">
        <f ca="1">$K$5*L3</f>
        <v>10</v>
      </c>
      <c r="N5" s="26" t="s">
        <v>79</v>
      </c>
      <c r="O5" s="19" t="s">
        <v>81</v>
      </c>
      <c r="Q5" s="33" t="s">
        <v>70</v>
      </c>
      <c r="R5" s="112" t="s">
        <v>71</v>
      </c>
      <c r="S5" s="112"/>
      <c r="T5" s="112"/>
      <c r="U5" s="112"/>
      <c r="V5" s="112"/>
    </row>
    <row r="6" spans="2:22" ht="48.75" customHeight="1">
      <c r="B6" s="32" t="s">
        <v>88</v>
      </c>
      <c r="C6" s="28">
        <v>4</v>
      </c>
      <c r="D6" s="31" t="s">
        <v>89</v>
      </c>
      <c r="F6" s="114"/>
      <c r="G6" s="15">
        <v>3</v>
      </c>
      <c r="H6" s="16">
        <f ca="1">$K$6*H3</f>
        <v>3</v>
      </c>
      <c r="I6" s="17">
        <f ca="1">$K$6*I3</f>
        <v>6</v>
      </c>
      <c r="J6" s="17">
        <f ca="1">$K$6*J3</f>
        <v>9</v>
      </c>
      <c r="K6" s="17">
        <f ca="1">$K$6*K3</f>
        <v>12</v>
      </c>
      <c r="L6" s="18">
        <f ca="1">$K$6*L3</f>
        <v>15</v>
      </c>
      <c r="N6" s="22" t="s">
        <v>63</v>
      </c>
      <c r="O6" s="19" t="s">
        <v>64</v>
      </c>
      <c r="Q6" s="34" t="s">
        <v>72</v>
      </c>
      <c r="R6" s="112" t="s">
        <v>73</v>
      </c>
      <c r="S6" s="112"/>
      <c r="T6" s="112"/>
      <c r="U6" s="112"/>
      <c r="V6" s="112"/>
    </row>
    <row r="7" spans="2:22" ht="25.5" customHeight="1">
      <c r="B7" s="32" t="s">
        <v>90</v>
      </c>
      <c r="C7" s="28">
        <v>5</v>
      </c>
      <c r="D7" s="31" t="s">
        <v>91</v>
      </c>
      <c r="F7" s="114"/>
      <c r="G7" s="15">
        <v>4</v>
      </c>
      <c r="H7" s="17">
        <f ca="1">$K$7*H3</f>
        <v>4</v>
      </c>
      <c r="I7" s="17">
        <f ca="1">$K$7*I3</f>
        <v>8</v>
      </c>
      <c r="J7" s="17">
        <f ca="1">$K$7*J3</f>
        <v>12</v>
      </c>
      <c r="K7" s="18">
        <f ca="1">$K$7*K3</f>
        <v>16</v>
      </c>
      <c r="L7" s="18">
        <f ca="1">$K$7*L3</f>
        <v>20</v>
      </c>
    </row>
    <row r="8" spans="2:22" ht="25.5" customHeight="1">
      <c r="F8" s="115"/>
      <c r="G8" s="15">
        <v>5</v>
      </c>
      <c r="H8" s="17">
        <f ca="1">$K$8*H3</f>
        <v>5</v>
      </c>
      <c r="I8" s="17">
        <f ca="1">$K$8*I3</f>
        <v>10</v>
      </c>
      <c r="J8" s="18">
        <f ca="1">$K$8*J3</f>
        <v>15</v>
      </c>
      <c r="K8" s="18">
        <f ca="1">$K$8*K3</f>
        <v>20</v>
      </c>
      <c r="L8" s="18">
        <f ca="1">$K$8*L3</f>
        <v>25</v>
      </c>
    </row>
    <row r="10" spans="2:22" s="7" customFormat="1" ht="25.5" customHeight="1">
      <c r="B10" s="106" t="s">
        <v>93</v>
      </c>
      <c r="C10" s="107"/>
      <c r="D10" s="108"/>
    </row>
    <row r="11" spans="2:22" s="7" customFormat="1" ht="15.75">
      <c r="B11" s="29" t="s">
        <v>94</v>
      </c>
      <c r="C11" s="28">
        <v>1</v>
      </c>
      <c r="D11" s="30" t="s">
        <v>95</v>
      </c>
    </row>
    <row r="12" spans="2:22" s="7" customFormat="1" ht="47.25">
      <c r="B12" s="29" t="s">
        <v>36</v>
      </c>
      <c r="C12" s="28">
        <v>2</v>
      </c>
      <c r="D12" s="31" t="s">
        <v>96</v>
      </c>
    </row>
    <row r="13" spans="2:22" s="7" customFormat="1" ht="47.25">
      <c r="B13" s="29" t="s">
        <v>86</v>
      </c>
      <c r="C13" s="28">
        <v>3</v>
      </c>
      <c r="D13" s="31" t="s">
        <v>97</v>
      </c>
    </row>
    <row r="14" spans="2:22" s="7" customFormat="1" ht="18.75" customHeight="1">
      <c r="B14" s="29" t="s">
        <v>98</v>
      </c>
      <c r="C14" s="28">
        <v>4</v>
      </c>
      <c r="D14" s="30" t="s">
        <v>99</v>
      </c>
    </row>
    <row r="15" spans="2:22" s="7" customFormat="1" ht="22.5" customHeight="1">
      <c r="B15" s="29" t="s">
        <v>100</v>
      </c>
      <c r="C15" s="28">
        <v>5</v>
      </c>
      <c r="D15" s="30" t="s">
        <v>101</v>
      </c>
    </row>
    <row r="16" spans="2:22" s="7" customFormat="1" ht="12.75"/>
    <row r="17" spans="2:5" s="7" customFormat="1" ht="30" customHeight="1">
      <c r="B17" s="104" t="s">
        <v>57</v>
      </c>
      <c r="C17" s="105"/>
    </row>
    <row r="18" spans="2:5" ht="31.5">
      <c r="B18" s="27" t="s">
        <v>58</v>
      </c>
      <c r="C18" s="28">
        <v>1</v>
      </c>
    </row>
    <row r="19" spans="2:5" ht="31.5">
      <c r="B19" s="27" t="s">
        <v>59</v>
      </c>
      <c r="C19" s="28">
        <v>3</v>
      </c>
    </row>
    <row r="20" spans="2:5" ht="47.25">
      <c r="B20" s="27" t="s">
        <v>60</v>
      </c>
      <c r="C20" s="28">
        <v>5</v>
      </c>
    </row>
    <row r="22" spans="2:5" ht="32.25" customHeight="1">
      <c r="B22" s="103" t="s">
        <v>114</v>
      </c>
      <c r="C22" s="103"/>
      <c r="D22" s="103"/>
      <c r="E22" s="103"/>
    </row>
    <row r="23" spans="2:5">
      <c r="B23" s="103"/>
      <c r="C23" s="103"/>
      <c r="D23" s="103"/>
      <c r="E23" s="103"/>
    </row>
    <row r="24" spans="2:5" ht="15.75">
      <c r="B24" s="116" t="s">
        <v>130</v>
      </c>
      <c r="C24" s="117"/>
      <c r="D24" s="117"/>
      <c r="E24" s="118"/>
    </row>
    <row r="25" spans="2:5" ht="15.75">
      <c r="B25" s="116" t="s">
        <v>115</v>
      </c>
      <c r="C25" s="117"/>
      <c r="D25" s="117"/>
      <c r="E25" s="118"/>
    </row>
    <row r="26" spans="2:5" ht="15.75">
      <c r="B26" s="116" t="s">
        <v>116</v>
      </c>
      <c r="C26" s="117"/>
      <c r="D26" s="117"/>
      <c r="E26" s="118"/>
    </row>
    <row r="27" spans="2:5" ht="15.75">
      <c r="B27" s="116" t="s">
        <v>117</v>
      </c>
      <c r="C27" s="117"/>
      <c r="D27" s="117"/>
      <c r="E27" s="118"/>
    </row>
    <row r="28" spans="2:5" ht="15.75">
      <c r="B28" s="116" t="s">
        <v>118</v>
      </c>
      <c r="C28" s="117"/>
      <c r="D28" s="117"/>
      <c r="E28" s="118"/>
    </row>
    <row r="29" spans="2:5" ht="15.75">
      <c r="B29" s="116" t="s">
        <v>119</v>
      </c>
      <c r="C29" s="117"/>
      <c r="D29" s="117"/>
      <c r="E29" s="118"/>
    </row>
    <row r="30" spans="2:5" ht="15.75">
      <c r="B30" s="116" t="s">
        <v>120</v>
      </c>
      <c r="C30" s="117"/>
      <c r="D30" s="117"/>
      <c r="E30" s="118"/>
    </row>
    <row r="31" spans="2:5" ht="15.75">
      <c r="B31" s="116" t="s">
        <v>121</v>
      </c>
      <c r="C31" s="117"/>
      <c r="D31" s="117"/>
      <c r="E31" s="118"/>
    </row>
    <row r="32" spans="2:5" ht="55.5" customHeight="1">
      <c r="B32" s="119" t="s">
        <v>122</v>
      </c>
      <c r="C32" s="120"/>
      <c r="D32" s="120"/>
      <c r="E32" s="121"/>
    </row>
    <row r="33" spans="2:5" ht="15.75">
      <c r="B33" s="116" t="s">
        <v>123</v>
      </c>
      <c r="C33" s="117"/>
      <c r="D33" s="117"/>
      <c r="E33" s="118"/>
    </row>
    <row r="34" spans="2:5" ht="15.75">
      <c r="B34" s="116" t="s">
        <v>124</v>
      </c>
      <c r="C34" s="117"/>
      <c r="D34" s="117"/>
      <c r="E34" s="118"/>
    </row>
    <row r="35" spans="2:5" ht="15.75">
      <c r="B35" s="116" t="s">
        <v>125</v>
      </c>
      <c r="C35" s="117"/>
      <c r="D35" s="117"/>
      <c r="E35" s="118"/>
    </row>
    <row r="36" spans="2:5" ht="15.75">
      <c r="B36" s="116" t="s">
        <v>126</v>
      </c>
      <c r="C36" s="117"/>
      <c r="D36" s="117"/>
      <c r="E36" s="118"/>
    </row>
    <row r="37" spans="2:5" ht="15.75">
      <c r="B37" s="116" t="s">
        <v>127</v>
      </c>
      <c r="C37" s="117"/>
      <c r="D37" s="117"/>
      <c r="E37" s="118"/>
    </row>
    <row r="38" spans="2:5" ht="15.75">
      <c r="B38" s="116" t="s">
        <v>128</v>
      </c>
      <c r="C38" s="117"/>
      <c r="D38" s="117"/>
      <c r="E38" s="118"/>
    </row>
  </sheetData>
  <mergeCells count="26">
    <mergeCell ref="B34:E34"/>
    <mergeCell ref="B35:E35"/>
    <mergeCell ref="B36:E36"/>
    <mergeCell ref="B37:E37"/>
    <mergeCell ref="B38:E38"/>
    <mergeCell ref="B29:E29"/>
    <mergeCell ref="B30:E30"/>
    <mergeCell ref="B31:E31"/>
    <mergeCell ref="B32:E32"/>
    <mergeCell ref="B33:E33"/>
    <mergeCell ref="B24:E24"/>
    <mergeCell ref="B25:E25"/>
    <mergeCell ref="B26:E26"/>
    <mergeCell ref="B27:E27"/>
    <mergeCell ref="B28:E28"/>
    <mergeCell ref="Q2:V2"/>
    <mergeCell ref="R3:V3"/>
    <mergeCell ref="F4:F8"/>
    <mergeCell ref="R4:V4"/>
    <mergeCell ref="R5:V5"/>
    <mergeCell ref="R6:V6"/>
    <mergeCell ref="B22:E23"/>
    <mergeCell ref="B17:C17"/>
    <mergeCell ref="B2:D2"/>
    <mergeCell ref="B10:D10"/>
    <mergeCell ref="H2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1"/>
  <sheetViews>
    <sheetView showGridLines="0" workbookViewId="0">
      <selection activeCell="C14" sqref="C14"/>
    </sheetView>
  </sheetViews>
  <sheetFormatPr baseColWidth="10" defaultRowHeight="15"/>
  <cols>
    <col min="1" max="1" width="2.85546875" customWidth="1"/>
    <col min="2" max="2" width="20.28515625" customWidth="1"/>
    <col min="3" max="3" width="11.42578125" customWidth="1"/>
    <col min="4" max="4" width="31.85546875" customWidth="1"/>
    <col min="5" max="5" width="19.28515625" customWidth="1"/>
    <col min="6" max="6" width="4.5703125" customWidth="1"/>
    <col min="7" max="7" width="7.85546875" customWidth="1"/>
    <col min="8" max="8" width="6.85546875" customWidth="1"/>
    <col min="14" max="14" width="2" customWidth="1"/>
    <col min="15" max="15" width="17.140625" customWidth="1"/>
    <col min="16" max="16" width="13.85546875" customWidth="1"/>
    <col min="17" max="17" width="4.85546875" customWidth="1"/>
    <col min="18" max="18" width="20.42578125" customWidth="1"/>
    <col min="19" max="19" width="19.140625" customWidth="1"/>
  </cols>
  <sheetData>
    <row r="2" spans="2:23" ht="33" customHeight="1">
      <c r="B2" s="125" t="s">
        <v>30</v>
      </c>
      <c r="C2" s="125"/>
      <c r="D2" s="125"/>
      <c r="E2" s="125"/>
      <c r="G2" s="12"/>
      <c r="H2" s="12"/>
      <c r="I2" s="106" t="s">
        <v>9</v>
      </c>
      <c r="J2" s="107"/>
      <c r="K2" s="107"/>
      <c r="L2" s="107"/>
      <c r="M2" s="108"/>
      <c r="R2" s="106" t="s">
        <v>65</v>
      </c>
      <c r="S2" s="107"/>
      <c r="T2" s="107"/>
      <c r="U2" s="107"/>
      <c r="V2" s="107"/>
      <c r="W2" s="108"/>
    </row>
    <row r="3" spans="2:23" ht="23.25" customHeight="1">
      <c r="B3" s="38" t="s">
        <v>17</v>
      </c>
      <c r="C3" s="38" t="s">
        <v>16</v>
      </c>
      <c r="D3" s="39" t="s">
        <v>18</v>
      </c>
      <c r="E3" s="38" t="s">
        <v>19</v>
      </c>
      <c r="G3" s="13"/>
      <c r="H3" s="13"/>
      <c r="I3" s="14">
        <v>1</v>
      </c>
      <c r="J3" s="14">
        <v>2</v>
      </c>
      <c r="K3" s="14">
        <v>3</v>
      </c>
      <c r="L3" s="14">
        <v>4</v>
      </c>
      <c r="M3" s="14">
        <v>5</v>
      </c>
      <c r="R3" s="33" t="s">
        <v>66</v>
      </c>
      <c r="S3" s="112" t="s">
        <v>67</v>
      </c>
      <c r="T3" s="112"/>
      <c r="U3" s="112"/>
      <c r="V3" s="112"/>
      <c r="W3" s="112"/>
    </row>
    <row r="4" spans="2:23" ht="33" customHeight="1">
      <c r="B4" s="40" t="s">
        <v>11</v>
      </c>
      <c r="C4" s="28">
        <v>1</v>
      </c>
      <c r="D4" s="31" t="s">
        <v>21</v>
      </c>
      <c r="E4" s="31" t="s">
        <v>20</v>
      </c>
      <c r="G4" s="122" t="s">
        <v>61</v>
      </c>
      <c r="H4" s="15">
        <v>1</v>
      </c>
      <c r="I4" s="16">
        <f ca="1">$L$4*I3</f>
        <v>1</v>
      </c>
      <c r="J4" s="16">
        <f ca="1">$L$4*J3</f>
        <v>2</v>
      </c>
      <c r="K4" s="16">
        <f ca="1">$L$4*K3</f>
        <v>3</v>
      </c>
      <c r="L4" s="17">
        <f ca="1">$L$4*L3</f>
        <v>4</v>
      </c>
      <c r="M4" s="17">
        <f ca="1">$L$4*M3</f>
        <v>5</v>
      </c>
      <c r="O4" s="35" t="s">
        <v>62</v>
      </c>
      <c r="P4" s="30" t="s">
        <v>80</v>
      </c>
      <c r="R4" s="33" t="s">
        <v>68</v>
      </c>
      <c r="S4" s="112" t="s">
        <v>69</v>
      </c>
      <c r="T4" s="112"/>
      <c r="U4" s="112"/>
      <c r="V4" s="112"/>
      <c r="W4" s="112"/>
    </row>
    <row r="5" spans="2:23" ht="48" customHeight="1">
      <c r="B5" s="40" t="s">
        <v>12</v>
      </c>
      <c r="C5" s="28">
        <v>2</v>
      </c>
      <c r="D5" s="31" t="s">
        <v>22</v>
      </c>
      <c r="E5" s="31" t="s">
        <v>23</v>
      </c>
      <c r="G5" s="123"/>
      <c r="H5" s="15">
        <v>2</v>
      </c>
      <c r="I5" s="16">
        <f ca="1">$L$5*I3</f>
        <v>2</v>
      </c>
      <c r="J5" s="17">
        <f ca="1">$L$5*J3</f>
        <v>4</v>
      </c>
      <c r="K5" s="17">
        <f ca="1">$L$5*K3</f>
        <v>6</v>
      </c>
      <c r="L5" s="17">
        <f ca="1">$L$5*L3</f>
        <v>8</v>
      </c>
      <c r="M5" s="17">
        <f ca="1">$L$5*M3</f>
        <v>10</v>
      </c>
      <c r="O5" s="36" t="s">
        <v>79</v>
      </c>
      <c r="P5" s="30" t="s">
        <v>81</v>
      </c>
      <c r="R5" s="33" t="s">
        <v>70</v>
      </c>
      <c r="S5" s="112" t="s">
        <v>71</v>
      </c>
      <c r="T5" s="112"/>
      <c r="U5" s="112"/>
      <c r="V5" s="112"/>
      <c r="W5" s="112"/>
    </row>
    <row r="6" spans="2:23" ht="54" customHeight="1">
      <c r="B6" s="40" t="s">
        <v>13</v>
      </c>
      <c r="C6" s="28">
        <v>3</v>
      </c>
      <c r="D6" s="31" t="s">
        <v>24</v>
      </c>
      <c r="E6" s="31" t="s">
        <v>27</v>
      </c>
      <c r="G6" s="123"/>
      <c r="H6" s="15">
        <v>3</v>
      </c>
      <c r="I6" s="16">
        <f ca="1">$L$6*I3</f>
        <v>3</v>
      </c>
      <c r="J6" s="17">
        <f ca="1">$L$6*J3</f>
        <v>6</v>
      </c>
      <c r="K6" s="17">
        <f ca="1">$L$6*K3</f>
        <v>9</v>
      </c>
      <c r="L6" s="17">
        <f ca="1">$L$6*L3</f>
        <v>12</v>
      </c>
      <c r="M6" s="18">
        <f ca="1">$L$6*M3</f>
        <v>15</v>
      </c>
      <c r="O6" s="37" t="s">
        <v>63</v>
      </c>
      <c r="P6" s="30" t="s">
        <v>64</v>
      </c>
      <c r="R6" s="34" t="s">
        <v>72</v>
      </c>
      <c r="S6" s="112" t="s">
        <v>73</v>
      </c>
      <c r="T6" s="112"/>
      <c r="U6" s="112"/>
      <c r="V6" s="112"/>
      <c r="W6" s="112"/>
    </row>
    <row r="7" spans="2:23" ht="31.5">
      <c r="B7" s="40" t="s">
        <v>14</v>
      </c>
      <c r="C7" s="28">
        <v>4</v>
      </c>
      <c r="D7" s="31" t="s">
        <v>25</v>
      </c>
      <c r="E7" s="31" t="s">
        <v>28</v>
      </c>
      <c r="G7" s="123"/>
      <c r="H7" s="15">
        <v>4</v>
      </c>
      <c r="I7" s="17">
        <f ca="1">$L$7*I3</f>
        <v>4</v>
      </c>
      <c r="J7" s="17">
        <f ca="1">$L$7*J3</f>
        <v>8</v>
      </c>
      <c r="K7" s="17">
        <f ca="1">$L$7*K3</f>
        <v>12</v>
      </c>
      <c r="L7" s="18">
        <f ca="1">$L$7*L3</f>
        <v>16</v>
      </c>
      <c r="M7" s="18">
        <f ca="1">$L$7*M3</f>
        <v>20</v>
      </c>
    </row>
    <row r="8" spans="2:23" ht="47.25">
      <c r="B8" s="40" t="s">
        <v>15</v>
      </c>
      <c r="C8" s="28">
        <v>5</v>
      </c>
      <c r="D8" s="31" t="s">
        <v>26</v>
      </c>
      <c r="E8" s="31" t="s">
        <v>29</v>
      </c>
      <c r="G8" s="124"/>
      <c r="H8" s="15">
        <v>5</v>
      </c>
      <c r="I8" s="17">
        <f ca="1">$L$8*I3</f>
        <v>5</v>
      </c>
      <c r="J8" s="17">
        <f ca="1">$L$8*J3</f>
        <v>10</v>
      </c>
      <c r="K8" s="18">
        <f ca="1">$L$8*K3</f>
        <v>15</v>
      </c>
      <c r="L8" s="18">
        <f ca="1">$L$8*L3</f>
        <v>20</v>
      </c>
      <c r="M8" s="18">
        <f ca="1">$L$8*M3</f>
        <v>25</v>
      </c>
    </row>
    <row r="10" spans="2:23" s="7" customFormat="1" ht="29.25" customHeight="1">
      <c r="B10" s="125" t="s">
        <v>32</v>
      </c>
      <c r="C10" s="125"/>
      <c r="D10" s="125"/>
      <c r="E10" s="125"/>
    </row>
    <row r="11" spans="2:23" s="7" customFormat="1" ht="28.5" customHeight="1">
      <c r="B11" s="42" t="s">
        <v>17</v>
      </c>
      <c r="C11" s="42" t="s">
        <v>16</v>
      </c>
      <c r="D11" s="42" t="s">
        <v>48</v>
      </c>
      <c r="E11" s="42" t="s">
        <v>49</v>
      </c>
    </row>
    <row r="12" spans="2:23" s="7" customFormat="1" ht="283.5">
      <c r="B12" s="43" t="s">
        <v>33</v>
      </c>
      <c r="C12" s="28">
        <v>1</v>
      </c>
      <c r="D12" s="31" t="s">
        <v>34</v>
      </c>
      <c r="E12" s="31" t="s">
        <v>35</v>
      </c>
    </row>
    <row r="13" spans="2:23" s="7" customFormat="1" ht="60" customHeight="1">
      <c r="B13" s="43" t="s">
        <v>36</v>
      </c>
      <c r="C13" s="28">
        <v>2</v>
      </c>
      <c r="D13" s="31" t="s">
        <v>37</v>
      </c>
      <c r="E13" s="31" t="s">
        <v>38</v>
      </c>
    </row>
    <row r="14" spans="2:23" s="7" customFormat="1" ht="409.5">
      <c r="B14" s="43" t="s">
        <v>39</v>
      </c>
      <c r="C14" s="28">
        <v>3</v>
      </c>
      <c r="D14" s="44" t="s">
        <v>40</v>
      </c>
      <c r="E14" s="31" t="s">
        <v>41</v>
      </c>
    </row>
    <row r="15" spans="2:23" s="7" customFormat="1" ht="409.5">
      <c r="B15" s="43" t="s">
        <v>42</v>
      </c>
      <c r="C15" s="28">
        <v>4</v>
      </c>
      <c r="D15" s="31" t="s">
        <v>43</v>
      </c>
      <c r="E15" s="31" t="s">
        <v>44</v>
      </c>
    </row>
    <row r="16" spans="2:23" s="7" customFormat="1" ht="409.5">
      <c r="B16" s="43" t="s">
        <v>45</v>
      </c>
      <c r="C16" s="28">
        <v>5</v>
      </c>
      <c r="D16" s="31" t="s">
        <v>46</v>
      </c>
      <c r="E16" s="31" t="s">
        <v>47</v>
      </c>
    </row>
    <row r="17" spans="2:5" s="7" customFormat="1" ht="15.75">
      <c r="B17" s="1"/>
      <c r="C17" s="1"/>
      <c r="D17" s="1"/>
      <c r="E17" s="1"/>
    </row>
    <row r="18" spans="2:5" s="7" customFormat="1" ht="24" customHeight="1">
      <c r="B18" s="104" t="s">
        <v>57</v>
      </c>
      <c r="C18" s="105"/>
      <c r="D18" s="1"/>
      <c r="E18" s="1"/>
    </row>
    <row r="19" spans="2:5" ht="15.75">
      <c r="B19" s="27" t="s">
        <v>58</v>
      </c>
      <c r="C19" s="28">
        <v>1</v>
      </c>
      <c r="D19" s="41"/>
      <c r="E19" s="41"/>
    </row>
    <row r="20" spans="2:5" ht="31.5">
      <c r="B20" s="27" t="s">
        <v>59</v>
      </c>
      <c r="C20" s="28">
        <v>3</v>
      </c>
      <c r="D20" s="41"/>
      <c r="E20" s="41"/>
    </row>
    <row r="21" spans="2:5" ht="47.25">
      <c r="B21" s="27" t="s">
        <v>60</v>
      </c>
      <c r="C21" s="28">
        <v>5</v>
      </c>
      <c r="D21" s="41"/>
      <c r="E21" s="41"/>
    </row>
  </sheetData>
  <mergeCells count="10">
    <mergeCell ref="G4:G8"/>
    <mergeCell ref="R2:W2"/>
    <mergeCell ref="B2:E2"/>
    <mergeCell ref="B10:E10"/>
    <mergeCell ref="B18:C18"/>
    <mergeCell ref="S3:W3"/>
    <mergeCell ref="S4:W4"/>
    <mergeCell ref="S5:W5"/>
    <mergeCell ref="S6:W6"/>
    <mergeCell ref="I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1"/>
  <sheetViews>
    <sheetView showGridLines="0" topLeftCell="F1" workbookViewId="0">
      <selection activeCell="D13" sqref="D13"/>
    </sheetView>
  </sheetViews>
  <sheetFormatPr baseColWidth="10" defaultRowHeight="15"/>
  <cols>
    <col min="1" max="1" width="2.85546875" customWidth="1"/>
    <col min="3" max="3" width="5.7109375" customWidth="1"/>
    <col min="4" max="4" width="29" customWidth="1"/>
    <col min="5" max="5" width="42.7109375" customWidth="1"/>
    <col min="6" max="6" width="4.5703125" customWidth="1"/>
    <col min="7" max="7" width="7.85546875" customWidth="1"/>
    <col min="8" max="8" width="6.85546875" customWidth="1"/>
    <col min="14" max="14" width="2" customWidth="1"/>
    <col min="15" max="15" width="17.140625" customWidth="1"/>
    <col min="16" max="16" width="12.42578125" customWidth="1"/>
    <col min="17" max="17" width="2.140625" customWidth="1"/>
    <col min="18" max="18" width="20.42578125" customWidth="1"/>
  </cols>
  <sheetData>
    <row r="2" spans="2:23" ht="33" customHeight="1">
      <c r="B2" s="129" t="s">
        <v>30</v>
      </c>
      <c r="C2" s="129"/>
      <c r="D2" s="129"/>
      <c r="E2" s="129"/>
      <c r="G2" s="12"/>
      <c r="H2" s="12"/>
      <c r="I2" s="130" t="s">
        <v>9</v>
      </c>
      <c r="J2" s="131"/>
      <c r="K2" s="131"/>
      <c r="L2" s="131"/>
      <c r="M2" s="132"/>
      <c r="R2" s="133" t="s">
        <v>65</v>
      </c>
      <c r="S2" s="134"/>
      <c r="T2" s="134"/>
      <c r="U2" s="134"/>
      <c r="V2" s="134"/>
      <c r="W2" s="135"/>
    </row>
    <row r="3" spans="2:23" ht="23.25" customHeight="1">
      <c r="B3" s="6" t="s">
        <v>17</v>
      </c>
      <c r="C3" s="6" t="s">
        <v>16</v>
      </c>
      <c r="D3" s="5" t="s">
        <v>18</v>
      </c>
      <c r="E3" s="6" t="s">
        <v>19</v>
      </c>
      <c r="G3" s="13"/>
      <c r="H3" s="13"/>
      <c r="I3" s="14">
        <v>1</v>
      </c>
      <c r="J3" s="14">
        <v>2</v>
      </c>
      <c r="K3" s="14">
        <v>3</v>
      </c>
      <c r="L3" s="14">
        <v>4</v>
      </c>
      <c r="M3" s="14">
        <v>5</v>
      </c>
      <c r="R3" s="23" t="s">
        <v>66</v>
      </c>
      <c r="S3" s="136" t="s">
        <v>67</v>
      </c>
      <c r="T3" s="136"/>
      <c r="U3" s="136"/>
      <c r="V3" s="136"/>
      <c r="W3" s="136"/>
    </row>
    <row r="4" spans="2:23" ht="33" customHeight="1">
      <c r="B4" s="2" t="s">
        <v>11</v>
      </c>
      <c r="C4" s="3">
        <v>1</v>
      </c>
      <c r="D4" s="4" t="s">
        <v>21</v>
      </c>
      <c r="E4" s="4" t="s">
        <v>20</v>
      </c>
      <c r="G4" s="137" t="s">
        <v>61</v>
      </c>
      <c r="H4" s="15">
        <v>1</v>
      </c>
      <c r="I4" s="16">
        <f ca="1">$L$4*I3</f>
        <v>1</v>
      </c>
      <c r="J4" s="16">
        <f ca="1">$L$4*J3</f>
        <v>2</v>
      </c>
      <c r="K4" s="16">
        <f ca="1">$L$4*K3</f>
        <v>3</v>
      </c>
      <c r="L4" s="17">
        <f ca="1">$L$4*L3</f>
        <v>4</v>
      </c>
      <c r="M4" s="17">
        <f ca="1">$L$4*M3</f>
        <v>5</v>
      </c>
      <c r="O4" s="20" t="s">
        <v>62</v>
      </c>
      <c r="P4" s="19" t="s">
        <v>80</v>
      </c>
      <c r="R4" s="23" t="s">
        <v>68</v>
      </c>
      <c r="S4" s="136" t="s">
        <v>69</v>
      </c>
      <c r="T4" s="136"/>
      <c r="U4" s="136"/>
      <c r="V4" s="136"/>
      <c r="W4" s="136"/>
    </row>
    <row r="5" spans="2:23" ht="25.5">
      <c r="B5" s="2" t="s">
        <v>12</v>
      </c>
      <c r="C5" s="3">
        <v>2</v>
      </c>
      <c r="D5" s="4" t="s">
        <v>22</v>
      </c>
      <c r="E5" s="4" t="s">
        <v>23</v>
      </c>
      <c r="G5" s="138"/>
      <c r="H5" s="15">
        <v>2</v>
      </c>
      <c r="I5" s="16">
        <f ca="1">$L$5*I3</f>
        <v>2</v>
      </c>
      <c r="J5" s="17">
        <f ca="1">$L$5*J3</f>
        <v>4</v>
      </c>
      <c r="K5" s="17">
        <f ca="1">$L$5*K3</f>
        <v>6</v>
      </c>
      <c r="L5" s="17">
        <f ca="1">$L$5*L3</f>
        <v>8</v>
      </c>
      <c r="M5" s="17">
        <f ca="1">$L$5*M3</f>
        <v>10</v>
      </c>
      <c r="O5" s="21" t="s">
        <v>79</v>
      </c>
      <c r="P5" s="19" t="s">
        <v>81</v>
      </c>
      <c r="R5" s="23" t="s">
        <v>70</v>
      </c>
      <c r="S5" s="136" t="s">
        <v>71</v>
      </c>
      <c r="T5" s="136"/>
      <c r="U5" s="136"/>
      <c r="V5" s="136"/>
      <c r="W5" s="136"/>
    </row>
    <row r="6" spans="2:23" ht="33.75" customHeight="1">
      <c r="B6" s="2" t="s">
        <v>13</v>
      </c>
      <c r="C6" s="3">
        <v>3</v>
      </c>
      <c r="D6" s="4" t="s">
        <v>24</v>
      </c>
      <c r="E6" s="4" t="s">
        <v>27</v>
      </c>
      <c r="G6" s="138"/>
      <c r="H6" s="15">
        <v>3</v>
      </c>
      <c r="I6" s="16">
        <f ca="1">$L$6*I3</f>
        <v>3</v>
      </c>
      <c r="J6" s="17">
        <f ca="1">$L$6*J3</f>
        <v>6</v>
      </c>
      <c r="K6" s="17">
        <f ca="1">$L$6*K3</f>
        <v>9</v>
      </c>
      <c r="L6" s="17">
        <f ca="1">$L$6*L3</f>
        <v>12</v>
      </c>
      <c r="M6" s="18">
        <f ca="1">$L$6*M3</f>
        <v>15</v>
      </c>
      <c r="O6" s="22" t="s">
        <v>63</v>
      </c>
      <c r="P6" s="19" t="s">
        <v>64</v>
      </c>
      <c r="R6" s="24" t="s">
        <v>72</v>
      </c>
      <c r="S6" s="136" t="s">
        <v>73</v>
      </c>
      <c r="T6" s="136"/>
      <c r="U6" s="136"/>
      <c r="V6" s="136"/>
      <c r="W6" s="136"/>
    </row>
    <row r="7" spans="2:23" ht="25.5">
      <c r="B7" s="2" t="s">
        <v>14</v>
      </c>
      <c r="C7" s="3">
        <v>4</v>
      </c>
      <c r="D7" s="4" t="s">
        <v>25</v>
      </c>
      <c r="E7" s="4" t="s">
        <v>28</v>
      </c>
      <c r="G7" s="138"/>
      <c r="H7" s="15">
        <v>4</v>
      </c>
      <c r="I7" s="17">
        <f ca="1">$L$7*I3</f>
        <v>4</v>
      </c>
      <c r="J7" s="17">
        <f ca="1">$L$7*J3</f>
        <v>8</v>
      </c>
      <c r="K7" s="17">
        <f ca="1">$L$7*K3</f>
        <v>12</v>
      </c>
      <c r="L7" s="18">
        <f ca="1">$L$7*L3</f>
        <v>16</v>
      </c>
      <c r="M7" s="18">
        <f ca="1">$L$7*M3</f>
        <v>20</v>
      </c>
    </row>
    <row r="8" spans="2:23" ht="25.5">
      <c r="B8" s="2" t="s">
        <v>15</v>
      </c>
      <c r="C8" s="3">
        <v>5</v>
      </c>
      <c r="D8" s="4" t="s">
        <v>26</v>
      </c>
      <c r="E8" s="4" t="s">
        <v>29</v>
      </c>
      <c r="G8" s="139"/>
      <c r="H8" s="15">
        <v>5</v>
      </c>
      <c r="I8" s="17">
        <f ca="1">$L$8*I3</f>
        <v>5</v>
      </c>
      <c r="J8" s="17">
        <f ca="1">$L$8*J3</f>
        <v>10</v>
      </c>
      <c r="K8" s="18">
        <f ca="1">$L$8*K3</f>
        <v>15</v>
      </c>
      <c r="L8" s="18">
        <f ca="1">$L$8*L3</f>
        <v>20</v>
      </c>
      <c r="M8" s="18">
        <f ca="1">$L$8*M3</f>
        <v>25</v>
      </c>
    </row>
    <row r="10" spans="2:23" s="7" customFormat="1" ht="12.75">
      <c r="B10" s="126" t="s">
        <v>32</v>
      </c>
      <c r="C10" s="126"/>
      <c r="D10" s="126"/>
      <c r="E10" s="126"/>
    </row>
    <row r="11" spans="2:23" s="7" customFormat="1" ht="12.75">
      <c r="B11" s="8" t="s">
        <v>17</v>
      </c>
      <c r="C11" s="8" t="s">
        <v>16</v>
      </c>
      <c r="D11" s="8" t="s">
        <v>48</v>
      </c>
      <c r="E11" s="8" t="s">
        <v>49</v>
      </c>
    </row>
    <row r="12" spans="2:23" s="7" customFormat="1" ht="60" customHeight="1">
      <c r="B12" s="10" t="s">
        <v>33</v>
      </c>
      <c r="C12" s="3">
        <v>1</v>
      </c>
      <c r="D12" s="25" t="s">
        <v>107</v>
      </c>
      <c r="E12" s="25" t="s">
        <v>102</v>
      </c>
    </row>
    <row r="13" spans="2:23" s="7" customFormat="1" ht="71.25" customHeight="1">
      <c r="B13" s="9" t="s">
        <v>36</v>
      </c>
      <c r="C13" s="3">
        <v>2</v>
      </c>
      <c r="D13" s="25" t="s">
        <v>108</v>
      </c>
      <c r="E13" s="25" t="s">
        <v>103</v>
      </c>
    </row>
    <row r="14" spans="2:23" s="7" customFormat="1" ht="83.25" customHeight="1">
      <c r="B14" s="9" t="s">
        <v>39</v>
      </c>
      <c r="C14" s="3">
        <v>3</v>
      </c>
      <c r="D14" s="25" t="s">
        <v>109</v>
      </c>
      <c r="E14" s="25" t="s">
        <v>104</v>
      </c>
    </row>
    <row r="15" spans="2:23" s="7" customFormat="1" ht="93" customHeight="1">
      <c r="B15" s="9" t="s">
        <v>42</v>
      </c>
      <c r="C15" s="3">
        <v>4</v>
      </c>
      <c r="D15" s="25" t="s">
        <v>110</v>
      </c>
      <c r="E15" s="25" t="s">
        <v>105</v>
      </c>
    </row>
    <row r="16" spans="2:23" s="7" customFormat="1" ht="76.5" customHeight="1">
      <c r="B16" s="9" t="s">
        <v>45</v>
      </c>
      <c r="C16" s="3">
        <v>5</v>
      </c>
      <c r="D16" s="25" t="s">
        <v>111</v>
      </c>
      <c r="E16" s="25" t="s">
        <v>106</v>
      </c>
    </row>
    <row r="17" spans="2:3" s="7" customFormat="1" ht="12.75"/>
    <row r="18" spans="2:3" s="7" customFormat="1" ht="12.75">
      <c r="B18" s="127" t="s">
        <v>57</v>
      </c>
      <c r="C18" s="128"/>
    </row>
    <row r="19" spans="2:3" ht="25.5">
      <c r="B19" s="11" t="s">
        <v>58</v>
      </c>
      <c r="C19" s="3">
        <v>1</v>
      </c>
    </row>
    <row r="20" spans="2:3" ht="38.25">
      <c r="B20" s="11" t="s">
        <v>59</v>
      </c>
      <c r="C20" s="3">
        <v>3</v>
      </c>
    </row>
    <row r="21" spans="2:3" ht="63.75">
      <c r="B21" s="11" t="s">
        <v>60</v>
      </c>
      <c r="C21" s="3">
        <v>5</v>
      </c>
    </row>
  </sheetData>
  <mergeCells count="10">
    <mergeCell ref="B10:E10"/>
    <mergeCell ref="B18:C18"/>
    <mergeCell ref="B2:E2"/>
    <mergeCell ref="I2:M2"/>
    <mergeCell ref="R2:W2"/>
    <mergeCell ref="S3:W3"/>
    <mergeCell ref="G4:G8"/>
    <mergeCell ref="S4:W4"/>
    <mergeCell ref="S5:W5"/>
    <mergeCell ref="S6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RIESGOS</vt:lpstr>
      <vt:lpstr>CRITERIO AMEF</vt:lpstr>
      <vt:lpstr>CRITERIO DAFP</vt:lpstr>
      <vt:lpstr>CRITERIO SEG DIGITAL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Marcela Agudelo Cordoba</dc:creator>
  <cp:lastModifiedBy>Admin</cp:lastModifiedBy>
  <cp:lastPrinted>2024-05-07T23:37:14Z</cp:lastPrinted>
  <dcterms:created xsi:type="dcterms:W3CDTF">2020-07-29T00:11:57Z</dcterms:created>
  <dcterms:modified xsi:type="dcterms:W3CDTF">2024-05-08T00:56:41Z</dcterms:modified>
</cp:coreProperties>
</file>